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autoCompressPictures="0" defaultThemeVersion="124226"/>
  <bookViews>
    <workbookView xWindow="-120" yWindow="-120" windowWidth="19440" windowHeight="15600" tabRatio="838"/>
  </bookViews>
  <sheets>
    <sheet name="1) 基本資料與薪資試算" sheetId="35" r:id="rId1"/>
    <sheet name="2) 獎金維護" sheetId="42" r:id="rId2"/>
    <sheet name="3) 請假扣款維護" sheetId="5" r:id="rId3"/>
    <sheet name="假別管理" sheetId="36" r:id="rId4"/>
    <sheet name="更新歷程" sheetId="43" r:id="rId5"/>
    <sheet name="列表" sheetId="34" state="hidden" r:id="rId6"/>
    <sheet name="健保10801" sheetId="48" state="hidden" r:id="rId7"/>
    <sheet name="勞保10801" sheetId="49" state="hidden" r:id="rId8"/>
    <sheet name="健保10901" sheetId="50" r:id="rId9"/>
    <sheet name="勞保10901" sheetId="51" r:id="rId10"/>
    <sheet name="健保10701" sheetId="45" state="hidden" r:id="rId11"/>
    <sheet name="勞保10701" sheetId="47" state="hidden" r:id="rId12"/>
    <sheet name="健保10601" sheetId="37" state="hidden" r:id="rId13"/>
    <sheet name="勞保10601" sheetId="38" state="hidden" r:id="rId14"/>
    <sheet name="勞保10505" sheetId="30" state="hidden" r:id="rId15"/>
    <sheet name="健保10501" sheetId="29" state="hidden" r:id="rId16"/>
    <sheet name="勞保10407" sheetId="40" state="hidden" r:id="rId17"/>
  </sheets>
  <definedNames>
    <definedName name="_xlnm._FilterDatabase" localSheetId="2" hidden="1">'3) 請假扣款維護'!$A$1:$G$50</definedName>
    <definedName name="_xlnm.Print_Area" localSheetId="0">'1) 基本資料與薪資試算'!$B$1:$L$33</definedName>
    <definedName name="_xlnm.Print_Area" localSheetId="15">健保10501!$C$2:$J$61</definedName>
    <definedName name="_xlnm.Print_Area" localSheetId="12">健保10601!$C$2:$J$61</definedName>
    <definedName name="_xlnm.Print_Area" localSheetId="10">健保10701!$C$2:$J$59</definedName>
    <definedName name="_xlnm.Print_Area" localSheetId="6">健保10801!$C$2:$J$59</definedName>
    <definedName name="_xlnm.Print_Area" localSheetId="16">勞保10407!$A$1:$AC$42</definedName>
    <definedName name="_xlnm.Print_Area" localSheetId="14">勞保10505!$A$1:$AC$42</definedName>
    <definedName name="_xlnm.Print_Area" localSheetId="13">勞保10601!$A$1:$AC$41</definedName>
    <definedName name="_xlnm.Print_Area" localSheetId="11">勞保10701!$A$1:$AC$41</definedName>
    <definedName name="_xlnm.Print_Area" localSheetId="7">勞保10801!$A$1:$AC$41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1" i="51"/>
  <c r="BB1"/>
  <c r="AZ1"/>
  <c r="AX1"/>
  <c r="AV1"/>
  <c r="AT1"/>
  <c r="AR1"/>
  <c r="AP1"/>
  <c r="AN1"/>
  <c r="AL1"/>
  <c r="AJ1"/>
  <c r="AH1"/>
  <c r="AF1"/>
  <c r="AD1"/>
  <c r="AB1"/>
  <c r="Z1"/>
  <c r="X1"/>
  <c r="V1"/>
  <c r="T1"/>
  <c r="R1"/>
  <c r="P1"/>
  <c r="N1"/>
  <c r="L1"/>
  <c r="J1"/>
  <c r="H1"/>
  <c r="F1"/>
  <c r="D1"/>
  <c r="J53" i="50"/>
  <c r="I53"/>
  <c r="H53"/>
  <c r="G53"/>
  <c r="E53"/>
  <c r="F53" s="1"/>
  <c r="J52"/>
  <c r="I52"/>
  <c r="G52"/>
  <c r="F52"/>
  <c r="E52"/>
  <c r="H52" s="1"/>
  <c r="J51"/>
  <c r="I51"/>
  <c r="E51"/>
  <c r="H51" s="1"/>
  <c r="J50"/>
  <c r="I50"/>
  <c r="H50"/>
  <c r="E50"/>
  <c r="G50" s="1"/>
  <c r="J49"/>
  <c r="I49"/>
  <c r="H49"/>
  <c r="G49"/>
  <c r="E49"/>
  <c r="F49" s="1"/>
  <c r="J48"/>
  <c r="I48"/>
  <c r="G48"/>
  <c r="F48"/>
  <c r="E48"/>
  <c r="H48" s="1"/>
  <c r="J47"/>
  <c r="I47"/>
  <c r="E47"/>
  <c r="H47" s="1"/>
  <c r="J46"/>
  <c r="I46"/>
  <c r="H46"/>
  <c r="E46"/>
  <c r="G46" s="1"/>
  <c r="J45"/>
  <c r="I45"/>
  <c r="H45"/>
  <c r="G45"/>
  <c r="E45"/>
  <c r="F45" s="1"/>
  <c r="J44"/>
  <c r="I44"/>
  <c r="G44"/>
  <c r="F44"/>
  <c r="E44"/>
  <c r="H44" s="1"/>
  <c r="J43"/>
  <c r="I43"/>
  <c r="E43"/>
  <c r="H43" s="1"/>
  <c r="J42"/>
  <c r="I42"/>
  <c r="H42"/>
  <c r="E42"/>
  <c r="G42" s="1"/>
  <c r="J41"/>
  <c r="I41"/>
  <c r="H41"/>
  <c r="G41"/>
  <c r="E41"/>
  <c r="F41" s="1"/>
  <c r="J40"/>
  <c r="I40"/>
  <c r="G40"/>
  <c r="F40"/>
  <c r="E40"/>
  <c r="H40" s="1"/>
  <c r="J39"/>
  <c r="I39"/>
  <c r="E39"/>
  <c r="H39" s="1"/>
  <c r="J38"/>
  <c r="I38"/>
  <c r="H38"/>
  <c r="E38"/>
  <c r="G38" s="1"/>
  <c r="J37"/>
  <c r="I37"/>
  <c r="H37"/>
  <c r="G37"/>
  <c r="E37"/>
  <c r="F37" s="1"/>
  <c r="J36"/>
  <c r="I36"/>
  <c r="G36"/>
  <c r="F36"/>
  <c r="E36"/>
  <c r="H36" s="1"/>
  <c r="J35"/>
  <c r="I35"/>
  <c r="E35"/>
  <c r="H35" s="1"/>
  <c r="J34"/>
  <c r="I34"/>
  <c r="H34"/>
  <c r="E34"/>
  <c r="G34" s="1"/>
  <c r="J33"/>
  <c r="I33"/>
  <c r="H33"/>
  <c r="G33"/>
  <c r="E33"/>
  <c r="F33" s="1"/>
  <c r="J32"/>
  <c r="I32"/>
  <c r="G32"/>
  <c r="F32"/>
  <c r="E32"/>
  <c r="H32" s="1"/>
  <c r="J31"/>
  <c r="I31"/>
  <c r="E31"/>
  <c r="H31" s="1"/>
  <c r="J30"/>
  <c r="I30"/>
  <c r="H30"/>
  <c r="E30"/>
  <c r="G30" s="1"/>
  <c r="J29"/>
  <c r="I29"/>
  <c r="H29"/>
  <c r="G29"/>
  <c r="E29"/>
  <c r="F29" s="1"/>
  <c r="J28"/>
  <c r="I28"/>
  <c r="G28"/>
  <c r="F28"/>
  <c r="E28"/>
  <c r="H28" s="1"/>
  <c r="J27"/>
  <c r="I27"/>
  <c r="E27"/>
  <c r="H27" s="1"/>
  <c r="J26"/>
  <c r="I26"/>
  <c r="H26"/>
  <c r="E26"/>
  <c r="G26" s="1"/>
  <c r="J25"/>
  <c r="I25"/>
  <c r="H25"/>
  <c r="G25"/>
  <c r="E25"/>
  <c r="F25" s="1"/>
  <c r="J24"/>
  <c r="I24"/>
  <c r="G24"/>
  <c r="F24"/>
  <c r="E24"/>
  <c r="H24" s="1"/>
  <c r="J23"/>
  <c r="I23"/>
  <c r="E23"/>
  <c r="J22"/>
  <c r="I22"/>
  <c r="H22"/>
  <c r="E22"/>
  <c r="G22" s="1"/>
  <c r="J21"/>
  <c r="I21"/>
  <c r="H21"/>
  <c r="G21"/>
  <c r="E21"/>
  <c r="F21" s="1"/>
  <c r="J20"/>
  <c r="I20"/>
  <c r="G20"/>
  <c r="F20"/>
  <c r="E20"/>
  <c r="H20" s="1"/>
  <c r="J19"/>
  <c r="I19"/>
  <c r="E19"/>
  <c r="J18"/>
  <c r="I18"/>
  <c r="H18"/>
  <c r="E18"/>
  <c r="G18" s="1"/>
  <c r="J17"/>
  <c r="I17"/>
  <c r="H17"/>
  <c r="G17"/>
  <c r="E17"/>
  <c r="F17" s="1"/>
  <c r="J16"/>
  <c r="I16"/>
  <c r="G16"/>
  <c r="F16"/>
  <c r="E16"/>
  <c r="H16" s="1"/>
  <c r="J15"/>
  <c r="I15"/>
  <c r="E15"/>
  <c r="J14"/>
  <c r="I14"/>
  <c r="H14"/>
  <c r="E14"/>
  <c r="G14" s="1"/>
  <c r="J13"/>
  <c r="I13"/>
  <c r="H13"/>
  <c r="G13"/>
  <c r="E13"/>
  <c r="F13" s="1"/>
  <c r="J12"/>
  <c r="I12"/>
  <c r="G12"/>
  <c r="F12"/>
  <c r="E12"/>
  <c r="H12" s="1"/>
  <c r="J11"/>
  <c r="I11"/>
  <c r="E11"/>
  <c r="J10"/>
  <c r="I10"/>
  <c r="H10"/>
  <c r="E10"/>
  <c r="G10" s="1"/>
  <c r="J9"/>
  <c r="I9"/>
  <c r="H9"/>
  <c r="G9"/>
  <c r="E9"/>
  <c r="F9" s="1"/>
  <c r="J8"/>
  <c r="I8"/>
  <c r="G8"/>
  <c r="F8"/>
  <c r="E8"/>
  <c r="H8" s="1"/>
  <c r="J7"/>
  <c r="I7"/>
  <c r="E7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J6"/>
  <c r="I6"/>
  <c r="H6"/>
  <c r="E6"/>
  <c r="G6" s="1"/>
  <c r="B6"/>
  <c r="A7" s="1"/>
  <c r="B7"/>
  <c r="A8"/>
  <c r="B8"/>
  <c r="A9" s="1"/>
  <c r="B9"/>
  <c r="A10"/>
  <c r="B10"/>
  <c r="A11" s="1"/>
  <c r="B11"/>
  <c r="A12"/>
  <c r="B12"/>
  <c r="A13" s="1"/>
  <c r="B13"/>
  <c r="A14"/>
  <c r="B14"/>
  <c r="A15" s="1"/>
  <c r="B15"/>
  <c r="A16"/>
  <c r="B16"/>
  <c r="A17" s="1"/>
  <c r="B17"/>
  <c r="A18"/>
  <c r="B18"/>
  <c r="A19" s="1"/>
  <c r="B19"/>
  <c r="A20"/>
  <c r="B20"/>
  <c r="A21" s="1"/>
  <c r="B21"/>
  <c r="A22"/>
  <c r="B22"/>
  <c r="A23" s="1"/>
  <c r="B23"/>
  <c r="A24"/>
  <c r="B24"/>
  <c r="A25" s="1"/>
  <c r="B25"/>
  <c r="A26"/>
  <c r="B26"/>
  <c r="A27" s="1"/>
  <c r="B27"/>
  <c r="A28"/>
  <c r="B28"/>
  <c r="A29" s="1"/>
  <c r="B29"/>
  <c r="A30"/>
  <c r="B30"/>
  <c r="A31" s="1"/>
  <c r="B31"/>
  <c r="A32"/>
  <c r="B32"/>
  <c r="A33" s="1"/>
  <c r="B33"/>
  <c r="A34"/>
  <c r="B34"/>
  <c r="A35" s="1"/>
  <c r="B35"/>
  <c r="A36"/>
  <c r="B36"/>
  <c r="A37" s="1"/>
  <c r="B37"/>
  <c r="A38"/>
  <c r="B38"/>
  <c r="A39" s="1"/>
  <c r="B39"/>
  <c r="A40"/>
  <c r="B40"/>
  <c r="A41" s="1"/>
  <c r="B41"/>
  <c r="A42"/>
  <c r="B42"/>
  <c r="A43" s="1"/>
  <c r="B43"/>
  <c r="A44"/>
  <c r="B44"/>
  <c r="A45" s="1"/>
  <c r="B45"/>
  <c r="A46"/>
  <c r="B46"/>
  <c r="A47" s="1"/>
  <c r="B47"/>
  <c r="A48"/>
  <c r="B48"/>
  <c r="A49" s="1"/>
  <c r="B49"/>
  <c r="A50"/>
  <c r="B50"/>
  <c r="A51" s="1"/>
  <c r="B51"/>
  <c r="A52"/>
  <c r="B52"/>
  <c r="A53" s="1"/>
  <c r="B53"/>
  <c r="H7" l="1"/>
  <c r="F7"/>
  <c r="G7"/>
  <c r="H23"/>
  <c r="G23"/>
  <c r="F23"/>
  <c r="H15"/>
  <c r="G15"/>
  <c r="F15"/>
  <c r="H11"/>
  <c r="G11"/>
  <c r="F11"/>
  <c r="H19"/>
  <c r="G19"/>
  <c r="F19"/>
  <c r="F31"/>
  <c r="F35"/>
  <c r="F6"/>
  <c r="F10"/>
  <c r="F14"/>
  <c r="F18"/>
  <c r="F22"/>
  <c r="F26"/>
  <c r="G27"/>
  <c r="F30"/>
  <c r="G31"/>
  <c r="F34"/>
  <c r="G35"/>
  <c r="F38"/>
  <c r="G39"/>
  <c r="F42"/>
  <c r="G43"/>
  <c r="F46"/>
  <c r="G47"/>
  <c r="F50"/>
  <c r="G51"/>
  <c r="F27"/>
  <c r="F39"/>
  <c r="F43"/>
  <c r="F47"/>
  <c r="F51"/>
  <c r="C37" i="42" l="1"/>
  <c r="C36"/>
  <c r="C35"/>
  <c r="C34"/>
  <c r="C33"/>
  <c r="C32"/>
  <c r="C31"/>
  <c r="C30"/>
  <c r="C29"/>
  <c r="C28"/>
  <c r="C27"/>
  <c r="C26"/>
  <c r="J53" i="48"/>
  <c r="I53"/>
  <c r="E53"/>
  <c r="H53" s="1"/>
  <c r="J52"/>
  <c r="I52"/>
  <c r="E52"/>
  <c r="H52" s="1"/>
  <c r="J51"/>
  <c r="I51"/>
  <c r="E51"/>
  <c r="F51" s="1"/>
  <c r="J50"/>
  <c r="I50"/>
  <c r="H50"/>
  <c r="G50"/>
  <c r="E50"/>
  <c r="F50" s="1"/>
  <c r="J49"/>
  <c r="I49"/>
  <c r="E49"/>
  <c r="F49" s="1"/>
  <c r="J48"/>
  <c r="I48"/>
  <c r="G48"/>
  <c r="F48"/>
  <c r="E48"/>
  <c r="H48" s="1"/>
  <c r="J47"/>
  <c r="I47"/>
  <c r="E47"/>
  <c r="H47" s="1"/>
  <c r="J46"/>
  <c r="I46"/>
  <c r="E46"/>
  <c r="H46" s="1"/>
  <c r="J45"/>
  <c r="I45"/>
  <c r="E45"/>
  <c r="H45" s="1"/>
  <c r="J44"/>
  <c r="I44"/>
  <c r="E44"/>
  <c r="H44" s="1"/>
  <c r="J43"/>
  <c r="I43"/>
  <c r="E43"/>
  <c r="G43" s="1"/>
  <c r="J42"/>
  <c r="I42"/>
  <c r="E42"/>
  <c r="F42" s="1"/>
  <c r="J41"/>
  <c r="I41"/>
  <c r="H41"/>
  <c r="G41"/>
  <c r="F41"/>
  <c r="E41"/>
  <c r="J40"/>
  <c r="I40"/>
  <c r="E40"/>
  <c r="H40" s="1"/>
  <c r="J39"/>
  <c r="I39"/>
  <c r="E39"/>
  <c r="H39" s="1"/>
  <c r="J38"/>
  <c r="I38"/>
  <c r="E38"/>
  <c r="H38" s="1"/>
  <c r="J37"/>
  <c r="I37"/>
  <c r="E37"/>
  <c r="H37" s="1"/>
  <c r="J36"/>
  <c r="I36"/>
  <c r="E36"/>
  <c r="H36" s="1"/>
  <c r="J35"/>
  <c r="I35"/>
  <c r="E35"/>
  <c r="G35" s="1"/>
  <c r="J34"/>
  <c r="I34"/>
  <c r="E34"/>
  <c r="F34" s="1"/>
  <c r="J33"/>
  <c r="I33"/>
  <c r="E33"/>
  <c r="F33" s="1"/>
  <c r="J32"/>
  <c r="I32"/>
  <c r="H32"/>
  <c r="G32"/>
  <c r="E32"/>
  <c r="F32" s="1"/>
  <c r="J31"/>
  <c r="I31"/>
  <c r="E31"/>
  <c r="H31" s="1"/>
  <c r="J30"/>
  <c r="I30"/>
  <c r="G30"/>
  <c r="E30"/>
  <c r="H30" s="1"/>
  <c r="J29"/>
  <c r="I29"/>
  <c r="F29"/>
  <c r="E29"/>
  <c r="H29" s="1"/>
  <c r="J28"/>
  <c r="I28"/>
  <c r="E28"/>
  <c r="H28" s="1"/>
  <c r="J27"/>
  <c r="I27"/>
  <c r="E27"/>
  <c r="H27" s="1"/>
  <c r="J26"/>
  <c r="I26"/>
  <c r="E26"/>
  <c r="G26" s="1"/>
  <c r="J25"/>
  <c r="I25"/>
  <c r="E25"/>
  <c r="F25" s="1"/>
  <c r="J24"/>
  <c r="I24"/>
  <c r="H24"/>
  <c r="G24"/>
  <c r="F24"/>
  <c r="E24"/>
  <c r="J23"/>
  <c r="I23"/>
  <c r="E23"/>
  <c r="H23" s="1"/>
  <c r="J22"/>
  <c r="I22"/>
  <c r="G22"/>
  <c r="E22"/>
  <c r="H22" s="1"/>
  <c r="J21"/>
  <c r="I21"/>
  <c r="F21"/>
  <c r="E21"/>
  <c r="H21" s="1"/>
  <c r="J20"/>
  <c r="I20"/>
  <c r="E20"/>
  <c r="H20" s="1"/>
  <c r="J19"/>
  <c r="I19"/>
  <c r="E19"/>
  <c r="H19" s="1"/>
  <c r="J18"/>
  <c r="I18"/>
  <c r="E18"/>
  <c r="G18" s="1"/>
  <c r="J17"/>
  <c r="I17"/>
  <c r="E17"/>
  <c r="F17" s="1"/>
  <c r="J16"/>
  <c r="I16"/>
  <c r="H16"/>
  <c r="G16"/>
  <c r="F16"/>
  <c r="E16"/>
  <c r="J15"/>
  <c r="I15"/>
  <c r="E15"/>
  <c r="H15" s="1"/>
  <c r="J14"/>
  <c r="I14"/>
  <c r="G14"/>
  <c r="E14"/>
  <c r="H14" s="1"/>
  <c r="J13"/>
  <c r="I13"/>
  <c r="F13"/>
  <c r="E13"/>
  <c r="H13" s="1"/>
  <c r="J12"/>
  <c r="I12"/>
  <c r="E12"/>
  <c r="H12" s="1"/>
  <c r="J11"/>
  <c r="I11"/>
  <c r="E11"/>
  <c r="H11" s="1"/>
  <c r="J10"/>
  <c r="I10"/>
  <c r="E10"/>
  <c r="G10" s="1"/>
  <c r="J9"/>
  <c r="I9"/>
  <c r="E9"/>
  <c r="F9" s="1"/>
  <c r="J8"/>
  <c r="I8"/>
  <c r="G8"/>
  <c r="F8"/>
  <c r="E8"/>
  <c r="H8" s="1"/>
  <c r="J7"/>
  <c r="I7"/>
  <c r="E7"/>
  <c r="H7" s="1"/>
  <c r="C7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J6"/>
  <c r="I6"/>
  <c r="G6"/>
  <c r="E6"/>
  <c r="H6" s="1"/>
  <c r="BB1" i="49"/>
  <c r="AZ1"/>
  <c r="AX1"/>
  <c r="AV1"/>
  <c r="AT1"/>
  <c r="AR1"/>
  <c r="AP1"/>
  <c r="AN1"/>
  <c r="AL1"/>
  <c r="AJ1"/>
  <c r="AH1"/>
  <c r="AF1"/>
  <c r="AD1"/>
  <c r="AB1"/>
  <c r="Z1"/>
  <c r="X1"/>
  <c r="V1"/>
  <c r="T1"/>
  <c r="R1"/>
  <c r="P1"/>
  <c r="N1"/>
  <c r="L1"/>
  <c r="J1"/>
  <c r="H1"/>
  <c r="F1"/>
  <c r="D1"/>
  <c r="B53" i="48"/>
  <c r="B52"/>
  <c r="A53" s="1"/>
  <c r="B51"/>
  <c r="A52" s="1"/>
  <c r="B50"/>
  <c r="A51" s="1"/>
  <c r="B49"/>
  <c r="A50" s="1"/>
  <c r="B48"/>
  <c r="A49" s="1"/>
  <c r="B47"/>
  <c r="A48" s="1"/>
  <c r="B46"/>
  <c r="A47" s="1"/>
  <c r="B45"/>
  <c r="A46" s="1"/>
  <c r="B44"/>
  <c r="A45" s="1"/>
  <c r="B43"/>
  <c r="A44" s="1"/>
  <c r="B42"/>
  <c r="A43" s="1"/>
  <c r="B41"/>
  <c r="A42" s="1"/>
  <c r="B40"/>
  <c r="A41" s="1"/>
  <c r="B39"/>
  <c r="A40" s="1"/>
  <c r="B38"/>
  <c r="A39" s="1"/>
  <c r="B37"/>
  <c r="A38" s="1"/>
  <c r="B36"/>
  <c r="A37" s="1"/>
  <c r="B35"/>
  <c r="A36" s="1"/>
  <c r="B34"/>
  <c r="A35" s="1"/>
  <c r="B33"/>
  <c r="A34" s="1"/>
  <c r="B32"/>
  <c r="A33" s="1"/>
  <c r="B31"/>
  <c r="A32" s="1"/>
  <c r="B30"/>
  <c r="A31" s="1"/>
  <c r="B29"/>
  <c r="A30" s="1"/>
  <c r="B28"/>
  <c r="A29" s="1"/>
  <c r="B27"/>
  <c r="A28" s="1"/>
  <c r="B26"/>
  <c r="A27" s="1"/>
  <c r="B25"/>
  <c r="A26" s="1"/>
  <c r="B24"/>
  <c r="A25" s="1"/>
  <c r="B23"/>
  <c r="A24" s="1"/>
  <c r="B22"/>
  <c r="A23" s="1"/>
  <c r="B21"/>
  <c r="A22" s="1"/>
  <c r="B20"/>
  <c r="A21" s="1"/>
  <c r="B19"/>
  <c r="A20" s="1"/>
  <c r="B18"/>
  <c r="A19" s="1"/>
  <c r="B17"/>
  <c r="A18" s="1"/>
  <c r="B16"/>
  <c r="A17" s="1"/>
  <c r="B15"/>
  <c r="A16" s="1"/>
  <c r="B14"/>
  <c r="A15" s="1"/>
  <c r="B13"/>
  <c r="A14" s="1"/>
  <c r="B12"/>
  <c r="A13" s="1"/>
  <c r="B11"/>
  <c r="A12" s="1"/>
  <c r="B10"/>
  <c r="A11" s="1"/>
  <c r="B9"/>
  <c r="A10" s="1"/>
  <c r="B8"/>
  <c r="A9" s="1"/>
  <c r="B7"/>
  <c r="A8" s="1"/>
  <c r="B6"/>
  <c r="A7" s="1"/>
  <c r="G42" l="1"/>
  <c r="F45"/>
  <c r="G51"/>
  <c r="F53"/>
  <c r="H9"/>
  <c r="H10"/>
  <c r="H17"/>
  <c r="H18"/>
  <c r="H25"/>
  <c r="H26"/>
  <c r="H33"/>
  <c r="G34"/>
  <c r="F37"/>
  <c r="G38"/>
  <c r="G40"/>
  <c r="H42"/>
  <c r="H43"/>
  <c r="G49"/>
  <c r="H51"/>
  <c r="G9"/>
  <c r="G17"/>
  <c r="G25"/>
  <c r="G33"/>
  <c r="F40"/>
  <c r="G46"/>
  <c r="H34"/>
  <c r="H35"/>
  <c r="H49"/>
  <c r="F7"/>
  <c r="F15"/>
  <c r="F23"/>
  <c r="F31"/>
  <c r="F39"/>
  <c r="F47"/>
  <c r="F6"/>
  <c r="G7"/>
  <c r="F14"/>
  <c r="G15"/>
  <c r="F22"/>
  <c r="G23"/>
  <c r="F30"/>
  <c r="G31"/>
  <c r="F38"/>
  <c r="G39"/>
  <c r="F46"/>
  <c r="G47"/>
  <c r="F12"/>
  <c r="G13"/>
  <c r="F20"/>
  <c r="G21"/>
  <c r="F28"/>
  <c r="G29"/>
  <c r="F36"/>
  <c r="G37"/>
  <c r="F44"/>
  <c r="G45"/>
  <c r="F52"/>
  <c r="G53"/>
  <c r="F11"/>
  <c r="G12"/>
  <c r="F19"/>
  <c r="G20"/>
  <c r="F27"/>
  <c r="G28"/>
  <c r="F35"/>
  <c r="G36"/>
  <c r="F43"/>
  <c r="G44"/>
  <c r="G52"/>
  <c r="F10"/>
  <c r="G11"/>
  <c r="F18"/>
  <c r="G19"/>
  <c r="F26"/>
  <c r="G27"/>
  <c r="F10" i="5" l="1"/>
  <c r="I15" i="35" l="1"/>
  <c r="BB1" i="47"/>
  <c r="B8" i="45"/>
  <c r="A9" s="1"/>
  <c r="B9"/>
  <c r="A10" s="1"/>
  <c r="B10"/>
  <c r="A11" s="1"/>
  <c r="B11"/>
  <c r="A12" s="1"/>
  <c r="B12"/>
  <c r="A13" s="1"/>
  <c r="B13"/>
  <c r="A14" s="1"/>
  <c r="B14"/>
  <c r="A15" s="1"/>
  <c r="B15"/>
  <c r="A16" s="1"/>
  <c r="B16"/>
  <c r="A17" s="1"/>
  <c r="B17"/>
  <c r="A18" s="1"/>
  <c r="B18"/>
  <c r="A19" s="1"/>
  <c r="B19"/>
  <c r="A20" s="1"/>
  <c r="B20"/>
  <c r="A21" s="1"/>
  <c r="B21"/>
  <c r="A22" s="1"/>
  <c r="B22"/>
  <c r="A23" s="1"/>
  <c r="B23"/>
  <c r="A24" s="1"/>
  <c r="B24"/>
  <c r="A25" s="1"/>
  <c r="B25"/>
  <c r="A26" s="1"/>
  <c r="B26"/>
  <c r="A27" s="1"/>
  <c r="B27"/>
  <c r="A28" s="1"/>
  <c r="B28"/>
  <c r="A29" s="1"/>
  <c r="B29"/>
  <c r="A30" s="1"/>
  <c r="B30"/>
  <c r="A31" s="1"/>
  <c r="B31"/>
  <c r="A32" s="1"/>
  <c r="B32"/>
  <c r="A33" s="1"/>
  <c r="B33"/>
  <c r="A34" s="1"/>
  <c r="B34"/>
  <c r="A35" s="1"/>
  <c r="B35"/>
  <c r="A36" s="1"/>
  <c r="B36"/>
  <c r="A37" s="1"/>
  <c r="B37"/>
  <c r="A38" s="1"/>
  <c r="B38"/>
  <c r="A39" s="1"/>
  <c r="B39"/>
  <c r="A40" s="1"/>
  <c r="B40"/>
  <c r="A41" s="1"/>
  <c r="B41"/>
  <c r="A42" s="1"/>
  <c r="B42"/>
  <c r="A43" s="1"/>
  <c r="B43"/>
  <c r="A44" s="1"/>
  <c r="B44"/>
  <c r="A45" s="1"/>
  <c r="B45"/>
  <c r="A46" s="1"/>
  <c r="B46"/>
  <c r="A47" s="1"/>
  <c r="B47"/>
  <c r="A48" s="1"/>
  <c r="B48"/>
  <c r="A49" s="1"/>
  <c r="B49"/>
  <c r="A50" s="1"/>
  <c r="B50"/>
  <c r="A51" s="1"/>
  <c r="B51"/>
  <c r="A52" s="1"/>
  <c r="B52"/>
  <c r="A53" s="1"/>
  <c r="B53"/>
  <c r="A54" s="1"/>
  <c r="B54"/>
  <c r="B7"/>
  <c r="A8" s="1"/>
  <c r="B6"/>
  <c r="A7" s="1"/>
  <c r="AZ1" i="47" l="1"/>
  <c r="AX1"/>
  <c r="AV1"/>
  <c r="AT1"/>
  <c r="AR1"/>
  <c r="AP1"/>
  <c r="AN1"/>
  <c r="AL1"/>
  <c r="AJ1"/>
  <c r="AH1"/>
  <c r="AF1"/>
  <c r="AD1"/>
  <c r="AB1"/>
  <c r="Z1"/>
  <c r="X1"/>
  <c r="V1"/>
  <c r="T1"/>
  <c r="R1"/>
  <c r="P1"/>
  <c r="N1"/>
  <c r="L1"/>
  <c r="J1"/>
  <c r="H1"/>
  <c r="F1"/>
  <c r="D1"/>
  <c r="F17" i="35" l="1"/>
  <c r="F16" s="1"/>
  <c r="C15"/>
  <c r="C19" s="1"/>
  <c r="C24"/>
  <c r="C25"/>
  <c r="E2" i="5"/>
  <c r="F2"/>
  <c r="E3"/>
  <c r="F3"/>
  <c r="E4"/>
  <c r="F4"/>
  <c r="E5"/>
  <c r="F5"/>
  <c r="E6"/>
  <c r="F6"/>
  <c r="E7"/>
  <c r="F7"/>
  <c r="E8"/>
  <c r="F8"/>
  <c r="E9"/>
  <c r="F9"/>
  <c r="E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E64"/>
  <c r="F64"/>
  <c r="E65"/>
  <c r="F65"/>
  <c r="E66"/>
  <c r="F66"/>
  <c r="E67"/>
  <c r="F67"/>
  <c r="E68"/>
  <c r="F68"/>
  <c r="E69"/>
  <c r="F69"/>
  <c r="E70"/>
  <c r="F70"/>
  <c r="E71"/>
  <c r="F71"/>
  <c r="E72"/>
  <c r="F72"/>
  <c r="E73"/>
  <c r="F73"/>
  <c r="E74"/>
  <c r="F74"/>
  <c r="E75"/>
  <c r="F75"/>
  <c r="E76"/>
  <c r="F76"/>
  <c r="E77"/>
  <c r="F77"/>
  <c r="E78"/>
  <c r="F78"/>
  <c r="E79"/>
  <c r="F79"/>
  <c r="E80"/>
  <c r="F80"/>
  <c r="E81"/>
  <c r="F81"/>
  <c r="E82"/>
  <c r="F82"/>
  <c r="E83"/>
  <c r="F83"/>
  <c r="E84"/>
  <c r="F84"/>
  <c r="E85"/>
  <c r="F85"/>
  <c r="E86"/>
  <c r="F86"/>
  <c r="E87"/>
  <c r="F87"/>
  <c r="E88"/>
  <c r="F88"/>
  <c r="E89"/>
  <c r="F89"/>
  <c r="E90"/>
  <c r="F90"/>
  <c r="E91"/>
  <c r="F91"/>
  <c r="E92"/>
  <c r="F92"/>
  <c r="E93"/>
  <c r="F93"/>
  <c r="E94"/>
  <c r="F94"/>
  <c r="E95"/>
  <c r="F95"/>
  <c r="E96"/>
  <c r="F96"/>
  <c r="E97"/>
  <c r="F97"/>
  <c r="E98"/>
  <c r="F98"/>
  <c r="E99"/>
  <c r="F99"/>
  <c r="E100"/>
  <c r="F100"/>
  <c r="B31" i="37"/>
  <c r="A32" s="1"/>
  <c r="B15"/>
  <c r="A16" s="1"/>
  <c r="B23"/>
  <c r="A24" s="1"/>
  <c r="B6"/>
  <c r="A7" s="1"/>
  <c r="E6"/>
  <c r="G6" s="1"/>
  <c r="H6"/>
  <c r="I6"/>
  <c r="J6"/>
  <c r="B7"/>
  <c r="A8" s="1"/>
  <c r="E7"/>
  <c r="I7"/>
  <c r="J7"/>
  <c r="B8"/>
  <c r="C8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E8"/>
  <c r="F8" s="1"/>
  <c r="I8"/>
  <c r="J8"/>
  <c r="A9"/>
  <c r="B9"/>
  <c r="E9"/>
  <c r="G9" s="1"/>
  <c r="F9"/>
  <c r="I9"/>
  <c r="J9"/>
  <c r="A10"/>
  <c r="B10"/>
  <c r="E10"/>
  <c r="H10" s="1"/>
  <c r="F10"/>
  <c r="I10"/>
  <c r="J10"/>
  <c r="A11"/>
  <c r="B11"/>
  <c r="E11"/>
  <c r="G11" s="1"/>
  <c r="F11"/>
  <c r="I11"/>
  <c r="J11"/>
  <c r="A12"/>
  <c r="B12"/>
  <c r="E12"/>
  <c r="F12" s="1"/>
  <c r="I12"/>
  <c r="J12"/>
  <c r="A13"/>
  <c r="B13"/>
  <c r="E13"/>
  <c r="G13" s="1"/>
  <c r="F13"/>
  <c r="H13"/>
  <c r="I13"/>
  <c r="J13"/>
  <c r="A14"/>
  <c r="B14"/>
  <c r="E14"/>
  <c r="H14" s="1"/>
  <c r="F14"/>
  <c r="I14"/>
  <c r="J14"/>
  <c r="A15"/>
  <c r="E15"/>
  <c r="H15" s="1"/>
  <c r="I15"/>
  <c r="J15"/>
  <c r="B16"/>
  <c r="E16"/>
  <c r="H16" s="1"/>
  <c r="F16"/>
  <c r="I16"/>
  <c r="J16"/>
  <c r="A17"/>
  <c r="B17"/>
  <c r="E17"/>
  <c r="G17" s="1"/>
  <c r="F17"/>
  <c r="I17"/>
  <c r="J17"/>
  <c r="A18"/>
  <c r="B18"/>
  <c r="E18"/>
  <c r="F18" s="1"/>
  <c r="I18"/>
  <c r="J18"/>
  <c r="A19"/>
  <c r="B19"/>
  <c r="E19"/>
  <c r="G19" s="1"/>
  <c r="F19"/>
  <c r="H19"/>
  <c r="I19"/>
  <c r="J19"/>
  <c r="A20"/>
  <c r="B20"/>
  <c r="E20"/>
  <c r="H20" s="1"/>
  <c r="F20"/>
  <c r="I20"/>
  <c r="J20"/>
  <c r="A21"/>
  <c r="B21"/>
  <c r="E21"/>
  <c r="G21" s="1"/>
  <c r="I21"/>
  <c r="J21"/>
  <c r="A22"/>
  <c r="B22"/>
  <c r="A23" s="1"/>
  <c r="E22"/>
  <c r="F22" s="1"/>
  <c r="G22"/>
  <c r="I22"/>
  <c r="J22"/>
  <c r="E23"/>
  <c r="F23" s="1"/>
  <c r="G23"/>
  <c r="I23"/>
  <c r="J23"/>
  <c r="B24"/>
  <c r="A25" s="1"/>
  <c r="E24"/>
  <c r="F24" s="1"/>
  <c r="G24"/>
  <c r="H24"/>
  <c r="I24"/>
  <c r="J24"/>
  <c r="B25"/>
  <c r="A26" s="1"/>
  <c r="E25"/>
  <c r="G25" s="1"/>
  <c r="F25"/>
  <c r="H25"/>
  <c r="I25"/>
  <c r="J25"/>
  <c r="B26"/>
  <c r="A27" s="1"/>
  <c r="E26"/>
  <c r="H26" s="1"/>
  <c r="F26"/>
  <c r="I26"/>
  <c r="J26"/>
  <c r="B27"/>
  <c r="E27"/>
  <c r="G27" s="1"/>
  <c r="F27"/>
  <c r="I27"/>
  <c r="J27"/>
  <c r="A28"/>
  <c r="B28"/>
  <c r="A29" s="1"/>
  <c r="E28"/>
  <c r="F28" s="1"/>
  <c r="I28"/>
  <c r="J28"/>
  <c r="B29"/>
  <c r="E29"/>
  <c r="G29" s="1"/>
  <c r="F29"/>
  <c r="I29"/>
  <c r="J29"/>
  <c r="A30"/>
  <c r="B30"/>
  <c r="A31" s="1"/>
  <c r="E30"/>
  <c r="H30" s="1"/>
  <c r="F30"/>
  <c r="I30"/>
  <c r="J30"/>
  <c r="E31"/>
  <c r="H31" s="1"/>
  <c r="F31"/>
  <c r="I31"/>
  <c r="J31"/>
  <c r="B32"/>
  <c r="A33" s="1"/>
  <c r="E32"/>
  <c r="H32" s="1"/>
  <c r="I32"/>
  <c r="J32"/>
  <c r="B33"/>
  <c r="E33"/>
  <c r="G33" s="1"/>
  <c r="F33"/>
  <c r="I33"/>
  <c r="J33"/>
  <c r="A34"/>
  <c r="B34"/>
  <c r="A35" s="1"/>
  <c r="E34"/>
  <c r="F34" s="1"/>
  <c r="G34"/>
  <c r="H34"/>
  <c r="I34"/>
  <c r="J34"/>
  <c r="B35"/>
  <c r="A36" s="1"/>
  <c r="E35"/>
  <c r="G35" s="1"/>
  <c r="F35"/>
  <c r="H35"/>
  <c r="I35"/>
  <c r="J35"/>
  <c r="B36"/>
  <c r="A37" s="1"/>
  <c r="E36"/>
  <c r="H36" s="1"/>
  <c r="F36"/>
  <c r="I36"/>
  <c r="J36"/>
  <c r="B37"/>
  <c r="E37"/>
  <c r="G37" s="1"/>
  <c r="F37"/>
  <c r="I37"/>
  <c r="J37"/>
  <c r="A38"/>
  <c r="B38"/>
  <c r="A39" s="1"/>
  <c r="E38"/>
  <c r="F38" s="1"/>
  <c r="I38"/>
  <c r="J38"/>
  <c r="B39"/>
  <c r="E39"/>
  <c r="G39" s="1"/>
  <c r="F39"/>
  <c r="I39"/>
  <c r="J39"/>
  <c r="A40"/>
  <c r="B40"/>
  <c r="A41" s="1"/>
  <c r="E40"/>
  <c r="H40" s="1"/>
  <c r="F40"/>
  <c r="I40"/>
  <c r="J40"/>
  <c r="B41"/>
  <c r="E41"/>
  <c r="G41" s="1"/>
  <c r="H41"/>
  <c r="I41"/>
  <c r="J41"/>
  <c r="A42"/>
  <c r="B42"/>
  <c r="A43" s="1"/>
  <c r="E42"/>
  <c r="F42" s="1"/>
  <c r="G42"/>
  <c r="I42"/>
  <c r="J42"/>
  <c r="B43"/>
  <c r="E43"/>
  <c r="G43" s="1"/>
  <c r="F43"/>
  <c r="H43"/>
  <c r="I43"/>
  <c r="J43"/>
  <c r="A44"/>
  <c r="B44"/>
  <c r="A45" s="1"/>
  <c r="E44"/>
  <c r="H44" s="1"/>
  <c r="F44"/>
  <c r="I44"/>
  <c r="J44"/>
  <c r="B45"/>
  <c r="A46" s="1"/>
  <c r="E45"/>
  <c r="G45" s="1"/>
  <c r="I45"/>
  <c r="J45"/>
  <c r="B46"/>
  <c r="A47" s="1"/>
  <c r="E46"/>
  <c r="F46" s="1"/>
  <c r="G46"/>
  <c r="I46"/>
  <c r="J46"/>
  <c r="B47"/>
  <c r="E47"/>
  <c r="F47" s="1"/>
  <c r="G47"/>
  <c r="H47"/>
  <c r="I47"/>
  <c r="J47"/>
  <c r="A48"/>
  <c r="B48"/>
  <c r="A49" s="1"/>
  <c r="E48"/>
  <c r="F48" s="1"/>
  <c r="G48"/>
  <c r="H48"/>
  <c r="I48"/>
  <c r="J48"/>
  <c r="B49"/>
  <c r="E49"/>
  <c r="H49" s="1"/>
  <c r="F49"/>
  <c r="I49"/>
  <c r="J49"/>
  <c r="A50"/>
  <c r="B50"/>
  <c r="E50"/>
  <c r="G50" s="1"/>
  <c r="I50"/>
  <c r="J50"/>
  <c r="A51"/>
  <c r="B51"/>
  <c r="A52" s="1"/>
  <c r="E51"/>
  <c r="I51"/>
  <c r="J51"/>
  <c r="B52"/>
  <c r="A53" s="1"/>
  <c r="E52"/>
  <c r="F52"/>
  <c r="G52"/>
  <c r="H52"/>
  <c r="I52"/>
  <c r="J52"/>
  <c r="B53"/>
  <c r="A54" s="1"/>
  <c r="E53"/>
  <c r="H53" s="1"/>
  <c r="F53"/>
  <c r="G53"/>
  <c r="I53"/>
  <c r="J53"/>
  <c r="B54"/>
  <c r="E54"/>
  <c r="G54" s="1"/>
  <c r="F54"/>
  <c r="I54"/>
  <c r="J54"/>
  <c r="A55"/>
  <c r="B55"/>
  <c r="E55"/>
  <c r="H55"/>
  <c r="I55"/>
  <c r="J55"/>
  <c r="C25" i="42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AD1" i="38"/>
  <c r="AR1"/>
  <c r="AL1"/>
  <c r="D1"/>
  <c r="F1"/>
  <c r="H1"/>
  <c r="J1"/>
  <c r="L1"/>
  <c r="N1"/>
  <c r="P1"/>
  <c r="R1"/>
  <c r="T1"/>
  <c r="V1"/>
  <c r="X1"/>
  <c r="Z1"/>
  <c r="AB1"/>
  <c r="AF1"/>
  <c r="AH1"/>
  <c r="AJ1"/>
  <c r="AN1"/>
  <c r="AP1"/>
  <c r="AT1"/>
  <c r="AV1"/>
  <c r="AX1"/>
  <c r="AZ1"/>
  <c r="BB1"/>
  <c r="BB1" i="40"/>
  <c r="AZ1"/>
  <c r="AX1"/>
  <c r="AV1"/>
  <c r="AT1"/>
  <c r="AR1"/>
  <c r="AP1"/>
  <c r="AN1"/>
  <c r="AL1"/>
  <c r="AJ1"/>
  <c r="AH1"/>
  <c r="AF1"/>
  <c r="AD1"/>
  <c r="AB1"/>
  <c r="Z1"/>
  <c r="X1"/>
  <c r="V1"/>
  <c r="T1"/>
  <c r="R1"/>
  <c r="P1"/>
  <c r="N1"/>
  <c r="L1"/>
  <c r="J1"/>
  <c r="H1"/>
  <c r="F1"/>
  <c r="D1"/>
  <c r="AD1" i="30"/>
  <c r="AR1"/>
  <c r="AZ1"/>
  <c r="BD1"/>
  <c r="D1"/>
  <c r="F1"/>
  <c r="H1"/>
  <c r="J1"/>
  <c r="L1"/>
  <c r="N1"/>
  <c r="P1"/>
  <c r="R1"/>
  <c r="T1"/>
  <c r="V1"/>
  <c r="X1"/>
  <c r="Z1"/>
  <c r="AB1"/>
  <c r="AF1"/>
  <c r="AH1"/>
  <c r="AJ1"/>
  <c r="AL1"/>
  <c r="AN1"/>
  <c r="AP1"/>
  <c r="AT1"/>
  <c r="AV1"/>
  <c r="AX1"/>
  <c r="BB1"/>
  <c r="B7" i="29"/>
  <c r="A8"/>
  <c r="B8"/>
  <c r="A9" s="1"/>
  <c r="B9"/>
  <c r="A10"/>
  <c r="B10"/>
  <c r="A11" s="1"/>
  <c r="B11"/>
  <c r="A12"/>
  <c r="B12"/>
  <c r="A13" s="1"/>
  <c r="B13"/>
  <c r="A14"/>
  <c r="B14"/>
  <c r="A15" s="1"/>
  <c r="B15"/>
  <c r="A16"/>
  <c r="B16"/>
  <c r="A17" s="1"/>
  <c r="B17"/>
  <c r="A18" s="1"/>
  <c r="B18"/>
  <c r="A19" s="1"/>
  <c r="B19"/>
  <c r="A20"/>
  <c r="B20"/>
  <c r="A21" s="1"/>
  <c r="B21"/>
  <c r="A22" s="1"/>
  <c r="B22"/>
  <c r="A23" s="1"/>
  <c r="B23"/>
  <c r="A24"/>
  <c r="B24"/>
  <c r="A25" s="1"/>
  <c r="B25"/>
  <c r="A26"/>
  <c r="B26"/>
  <c r="A27" s="1"/>
  <c r="B27"/>
  <c r="A28"/>
  <c r="B28"/>
  <c r="A29" s="1"/>
  <c r="B29"/>
  <c r="A30"/>
  <c r="B30"/>
  <c r="A31" s="1"/>
  <c r="B31"/>
  <c r="A32"/>
  <c r="B32"/>
  <c r="A33" s="1"/>
  <c r="B33"/>
  <c r="A34" s="1"/>
  <c r="B34"/>
  <c r="A35" s="1"/>
  <c r="B35"/>
  <c r="A36"/>
  <c r="B36"/>
  <c r="A37" s="1"/>
  <c r="B37"/>
  <c r="A38" s="1"/>
  <c r="B38"/>
  <c r="A39" s="1"/>
  <c r="B39"/>
  <c r="A40"/>
  <c r="B40"/>
  <c r="A41" s="1"/>
  <c r="B41"/>
  <c r="A42"/>
  <c r="B42"/>
  <c r="A43" s="1"/>
  <c r="B43"/>
  <c r="A44"/>
  <c r="B44"/>
  <c r="A45" s="1"/>
  <c r="B45"/>
  <c r="A46"/>
  <c r="B46"/>
  <c r="A47" s="1"/>
  <c r="B47"/>
  <c r="A48"/>
  <c r="B48"/>
  <c r="A49" s="1"/>
  <c r="B49"/>
  <c r="A50" s="1"/>
  <c r="B50"/>
  <c r="A51" s="1"/>
  <c r="B51"/>
  <c r="A52"/>
  <c r="B52"/>
  <c r="A53" s="1"/>
  <c r="B53"/>
  <c r="A54" s="1"/>
  <c r="B54"/>
  <c r="A55" s="1"/>
  <c r="B55"/>
  <c r="A56"/>
  <c r="B56"/>
  <c r="A57" s="1"/>
  <c r="B57"/>
  <c r="B6"/>
  <c r="A7"/>
  <c r="J57"/>
  <c r="I57"/>
  <c r="E57"/>
  <c r="H57" s="1"/>
  <c r="F57"/>
  <c r="J56"/>
  <c r="I56"/>
  <c r="E56"/>
  <c r="G56" s="1"/>
  <c r="H56"/>
  <c r="J55"/>
  <c r="I55"/>
  <c r="E55"/>
  <c r="F55"/>
  <c r="J54"/>
  <c r="I54"/>
  <c r="E54"/>
  <c r="G54"/>
  <c r="J53"/>
  <c r="I53"/>
  <c r="E53"/>
  <c r="G53" s="1"/>
  <c r="F53"/>
  <c r="J52"/>
  <c r="I52"/>
  <c r="E52"/>
  <c r="G52" s="1"/>
  <c r="F52"/>
  <c r="J51"/>
  <c r="I51"/>
  <c r="E51"/>
  <c r="H51"/>
  <c r="J50"/>
  <c r="I50"/>
  <c r="E50"/>
  <c r="F50" s="1"/>
  <c r="G50"/>
  <c r="J49"/>
  <c r="I49"/>
  <c r="E49"/>
  <c r="F49"/>
  <c r="J48"/>
  <c r="I48"/>
  <c r="E48"/>
  <c r="H48" s="1"/>
  <c r="F48"/>
  <c r="J47"/>
  <c r="I47"/>
  <c r="E47"/>
  <c r="G47" s="1"/>
  <c r="H47"/>
  <c r="J46"/>
  <c r="I46"/>
  <c r="E46"/>
  <c r="H46" s="1"/>
  <c r="G46"/>
  <c r="J45"/>
  <c r="I45"/>
  <c r="E45"/>
  <c r="F45"/>
  <c r="J44"/>
  <c r="I44"/>
  <c r="E44"/>
  <c r="G44" s="1"/>
  <c r="H44"/>
  <c r="J43"/>
  <c r="I43"/>
  <c r="E43"/>
  <c r="H43"/>
  <c r="J42"/>
  <c r="I42"/>
  <c r="E42"/>
  <c r="F42" s="1"/>
  <c r="G42"/>
  <c r="J41"/>
  <c r="I41"/>
  <c r="E41"/>
  <c r="G41" s="1"/>
  <c r="F41"/>
  <c r="J40"/>
  <c r="I40"/>
  <c r="E40"/>
  <c r="F40" s="1"/>
  <c r="H40"/>
  <c r="J39"/>
  <c r="I39"/>
  <c r="E39"/>
  <c r="F39"/>
  <c r="J38"/>
  <c r="I38"/>
  <c r="E38"/>
  <c r="F38" s="1"/>
  <c r="G38"/>
  <c r="J37"/>
  <c r="I37"/>
  <c r="E37"/>
  <c r="H37" s="1"/>
  <c r="F37"/>
  <c r="J36"/>
  <c r="I36"/>
  <c r="E36"/>
  <c r="F36" s="1"/>
  <c r="H36"/>
  <c r="J35"/>
  <c r="I35"/>
  <c r="E35"/>
  <c r="G35"/>
  <c r="J34"/>
  <c r="I34"/>
  <c r="E34"/>
  <c r="H34" s="1"/>
  <c r="G34"/>
  <c r="J33"/>
  <c r="I33"/>
  <c r="E33"/>
  <c r="H33" s="1"/>
  <c r="F33"/>
  <c r="J32"/>
  <c r="I32"/>
  <c r="E32"/>
  <c r="G32" s="1"/>
  <c r="H32"/>
  <c r="J31"/>
  <c r="I31"/>
  <c r="E31"/>
  <c r="H31"/>
  <c r="J30"/>
  <c r="I30"/>
  <c r="E30"/>
  <c r="G30"/>
  <c r="J29"/>
  <c r="I29"/>
  <c r="E29"/>
  <c r="G29" s="1"/>
  <c r="F29"/>
  <c r="J28"/>
  <c r="I28"/>
  <c r="E28"/>
  <c r="G28" s="1"/>
  <c r="H28"/>
  <c r="J27"/>
  <c r="I27"/>
  <c r="E27"/>
  <c r="H27"/>
  <c r="J26"/>
  <c r="I26"/>
  <c r="E26"/>
  <c r="H26" s="1"/>
  <c r="G26"/>
  <c r="J25"/>
  <c r="I25"/>
  <c r="E25"/>
  <c r="F25"/>
  <c r="J24"/>
  <c r="I24"/>
  <c r="E24"/>
  <c r="H24"/>
  <c r="J23"/>
  <c r="I23"/>
  <c r="E23"/>
  <c r="F23" s="1"/>
  <c r="H23"/>
  <c r="J22"/>
  <c r="I22"/>
  <c r="E22"/>
  <c r="F22" s="1"/>
  <c r="G22"/>
  <c r="J21"/>
  <c r="I21"/>
  <c r="E21"/>
  <c r="H21" s="1"/>
  <c r="J20"/>
  <c r="I20"/>
  <c r="E20"/>
  <c r="H20"/>
  <c r="J19"/>
  <c r="I19"/>
  <c r="E19"/>
  <c r="G19" s="1"/>
  <c r="J18"/>
  <c r="I18"/>
  <c r="E18"/>
  <c r="H18" s="1"/>
  <c r="G18"/>
  <c r="J17"/>
  <c r="I17"/>
  <c r="E17"/>
  <c r="F17" s="1"/>
  <c r="J16"/>
  <c r="I16"/>
  <c r="E16"/>
  <c r="J15"/>
  <c r="I15"/>
  <c r="E15"/>
  <c r="F15" s="1"/>
  <c r="J14"/>
  <c r="I14"/>
  <c r="E14"/>
  <c r="G14"/>
  <c r="J13"/>
  <c r="I13"/>
  <c r="E13"/>
  <c r="G13" s="1"/>
  <c r="J12"/>
  <c r="I12"/>
  <c r="E12"/>
  <c r="H12"/>
  <c r="J11"/>
  <c r="I11"/>
  <c r="E11"/>
  <c r="G11" s="1"/>
  <c r="J10"/>
  <c r="I10"/>
  <c r="E10"/>
  <c r="F10" s="1"/>
  <c r="G10"/>
  <c r="J9"/>
  <c r="I9"/>
  <c r="E9"/>
  <c r="H9" s="1"/>
  <c r="J8"/>
  <c r="I8"/>
  <c r="E8"/>
  <c r="F8" s="1"/>
  <c r="H8"/>
  <c r="J7"/>
  <c r="I7"/>
  <c r="E7"/>
  <c r="H7" s="1"/>
  <c r="C7"/>
  <c r="C8" s="1"/>
  <c r="J6"/>
  <c r="I6"/>
  <c r="E6"/>
  <c r="H6" s="1"/>
  <c r="F6"/>
  <c r="H29"/>
  <c r="H52"/>
  <c r="G51"/>
  <c r="G12"/>
  <c r="H49"/>
  <c r="G40"/>
  <c r="H41"/>
  <c r="H17"/>
  <c r="F31"/>
  <c r="H35"/>
  <c r="F43"/>
  <c r="F51"/>
  <c r="H53"/>
  <c r="F19"/>
  <c r="F35"/>
  <c r="F47"/>
  <c r="G6"/>
  <c r="F12"/>
  <c r="H14"/>
  <c r="F16"/>
  <c r="G17"/>
  <c r="G21"/>
  <c r="G33"/>
  <c r="G37"/>
  <c r="H42"/>
  <c r="G49"/>
  <c r="G57"/>
  <c r="F14"/>
  <c r="F18"/>
  <c r="G23"/>
  <c r="G31"/>
  <c r="G43"/>
  <c r="F46"/>
  <c r="C9"/>
  <c r="C10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F20" i="35"/>
  <c r="F22"/>
  <c r="C23"/>
  <c r="C22"/>
  <c r="F56" i="29" l="1"/>
  <c r="H10"/>
  <c r="H11"/>
  <c r="G49" i="37"/>
  <c r="H42"/>
  <c r="F41"/>
  <c r="G36"/>
  <c r="G26"/>
  <c r="G18"/>
  <c r="G12"/>
  <c r="F6"/>
  <c r="F28" i="29"/>
  <c r="F11"/>
  <c r="F26"/>
  <c r="G9"/>
  <c r="G48"/>
  <c r="F7"/>
  <c r="H19"/>
  <c r="F21"/>
  <c r="F32"/>
  <c r="H50"/>
  <c r="F44"/>
  <c r="H22"/>
  <c r="G7"/>
  <c r="F9"/>
  <c r="F13"/>
  <c r="H15"/>
  <c r="F50" i="37"/>
  <c r="G44"/>
  <c r="H37"/>
  <c r="H27"/>
  <c r="F21"/>
  <c r="H38"/>
  <c r="G32"/>
  <c r="H28"/>
  <c r="G15"/>
  <c r="G15" i="29"/>
  <c r="H38"/>
  <c r="G36"/>
  <c r="G8"/>
  <c r="H45" i="37"/>
  <c r="H39"/>
  <c r="G38"/>
  <c r="F32"/>
  <c r="H29"/>
  <c r="G28"/>
  <c r="F15"/>
  <c r="H9"/>
  <c r="H46"/>
  <c r="F45"/>
  <c r="G40"/>
  <c r="H33"/>
  <c r="G30"/>
  <c r="H23"/>
  <c r="G8"/>
  <c r="H13" i="29"/>
  <c r="F34"/>
  <c r="G11" i="5"/>
  <c r="G33"/>
  <c r="G9"/>
  <c r="G48"/>
  <c r="G46"/>
  <c r="G44"/>
  <c r="G42"/>
  <c r="G40"/>
  <c r="G38"/>
  <c r="G36"/>
  <c r="G34"/>
  <c r="G12"/>
  <c r="G69"/>
  <c r="G97"/>
  <c r="G93"/>
  <c r="G91"/>
  <c r="G89"/>
  <c r="G81"/>
  <c r="G77"/>
  <c r="G75"/>
  <c r="G73"/>
  <c r="G65"/>
  <c r="G61"/>
  <c r="G59"/>
  <c r="G57"/>
  <c r="G49"/>
  <c r="G32"/>
  <c r="G30"/>
  <c r="G28"/>
  <c r="G26"/>
  <c r="G22"/>
  <c r="G20"/>
  <c r="G18"/>
  <c r="G16"/>
  <c r="G14"/>
  <c r="G45"/>
  <c r="G41"/>
  <c r="G10"/>
  <c r="G43"/>
  <c r="G100"/>
  <c r="G98"/>
  <c r="G96"/>
  <c r="G94"/>
  <c r="G92"/>
  <c r="G90"/>
  <c r="G86"/>
  <c r="G84"/>
  <c r="G82"/>
  <c r="G80"/>
  <c r="G78"/>
  <c r="G76"/>
  <c r="G74"/>
  <c r="G70"/>
  <c r="G68"/>
  <c r="G66"/>
  <c r="G64"/>
  <c r="G62"/>
  <c r="G60"/>
  <c r="G58"/>
  <c r="G54"/>
  <c r="G52"/>
  <c r="G50"/>
  <c r="G29"/>
  <c r="G27"/>
  <c r="G25"/>
  <c r="G17"/>
  <c r="G13"/>
  <c r="F24" i="35"/>
  <c r="F25" s="1"/>
  <c r="F26" s="1"/>
  <c r="I19" s="1"/>
  <c r="G6" i="5"/>
  <c r="G4"/>
  <c r="G2"/>
  <c r="G53"/>
  <c r="G85"/>
  <c r="G21"/>
  <c r="G37"/>
  <c r="G5"/>
  <c r="F51" i="37"/>
  <c r="H51"/>
  <c r="G51"/>
  <c r="G56" i="5"/>
  <c r="G72"/>
  <c r="G8"/>
  <c r="F55" i="37"/>
  <c r="G55"/>
  <c r="H16" i="29"/>
  <c r="G16"/>
  <c r="G20"/>
  <c r="F20"/>
  <c r="G24"/>
  <c r="F24"/>
  <c r="H25"/>
  <c r="G25"/>
  <c r="F27"/>
  <c r="G27"/>
  <c r="H30"/>
  <c r="F30"/>
  <c r="H39"/>
  <c r="G39"/>
  <c r="H45"/>
  <c r="G45"/>
  <c r="H54"/>
  <c r="F54"/>
  <c r="H55"/>
  <c r="G55"/>
  <c r="G7" i="37"/>
  <c r="F7"/>
  <c r="H7"/>
  <c r="G88" i="5"/>
  <c r="G24"/>
  <c r="H54" i="37"/>
  <c r="H50"/>
  <c r="G99" i="5"/>
  <c r="G83"/>
  <c r="G67"/>
  <c r="G51"/>
  <c r="G35"/>
  <c r="G19"/>
  <c r="G3"/>
  <c r="G95"/>
  <c r="G79"/>
  <c r="G63"/>
  <c r="G47"/>
  <c r="G31"/>
  <c r="G15"/>
  <c r="C16" i="35"/>
  <c r="G31" i="37"/>
  <c r="H22"/>
  <c r="H21"/>
  <c r="G20"/>
  <c r="H18"/>
  <c r="H17"/>
  <c r="G16"/>
  <c r="G14"/>
  <c r="H12"/>
  <c r="H11"/>
  <c r="G10"/>
  <c r="H8"/>
  <c r="G87" i="5"/>
  <c r="G71"/>
  <c r="G55"/>
  <c r="G39"/>
  <c r="G23"/>
  <c r="G7"/>
  <c r="F21" i="35"/>
  <c r="F23"/>
  <c r="C20" l="1"/>
  <c r="I4" s="1"/>
  <c r="I5" s="1"/>
  <c r="F27"/>
  <c r="F15" s="1"/>
  <c r="C17"/>
  <c r="I20"/>
  <c r="F14" l="1"/>
  <c r="F18" s="1"/>
  <c r="I13" s="1"/>
  <c r="F19"/>
  <c r="I18" s="1"/>
  <c r="I16"/>
  <c r="I12" l="1"/>
  <c r="I17"/>
  <c r="I14"/>
  <c r="I22" l="1"/>
</calcChain>
</file>

<file path=xl/sharedStrings.xml><?xml version="1.0" encoding="utf-8"?>
<sst xmlns="http://schemas.openxmlformats.org/spreadsheetml/2006/main" count="862" uniqueCount="359">
  <si>
    <t>起日</t>
    <phoneticPr fontId="11" type="noConversion"/>
  </si>
  <si>
    <t>迄日</t>
    <phoneticPr fontId="11" type="noConversion"/>
  </si>
  <si>
    <t>發薪日期</t>
    <phoneticPr fontId="11" type="noConversion"/>
  </si>
  <si>
    <t>年資</t>
    <phoneticPr fontId="12" type="noConversion"/>
  </si>
  <si>
    <t>全民健康保險保險費負擔金額表(三)</t>
    <phoneticPr fontId="5" type="noConversion"/>
  </si>
  <si>
    <t>﹝公、民營事業、機構及有一定雇主之受雇者適用﹞</t>
    <phoneticPr fontId="5" type="noConversion"/>
  </si>
  <si>
    <t>單位：新台幣元</t>
  </si>
  <si>
    <t>投保金額等級</t>
    <phoneticPr fontId="5" type="noConversion"/>
  </si>
  <si>
    <t>被保險人及眷屬負擔金額﹝負擔比率30%﹞</t>
  </si>
  <si>
    <t>投保單位負擔金額﹝負擔比率60%﹞</t>
    <phoneticPr fontId="5" type="noConversion"/>
  </si>
  <si>
    <t>政府補助金額﹝補助比率10%﹞</t>
    <phoneticPr fontId="5" type="noConversion"/>
  </si>
  <si>
    <t>月投保金額</t>
  </si>
  <si>
    <t>本人</t>
    <phoneticPr fontId="5" type="noConversion"/>
  </si>
  <si>
    <t>本人+１眷口</t>
    <phoneticPr fontId="5" type="noConversion"/>
  </si>
  <si>
    <t>本人+２眷口</t>
    <phoneticPr fontId="5" type="noConversion"/>
  </si>
  <si>
    <t>本人+３眷口</t>
    <phoneticPr fontId="5" type="noConversion"/>
  </si>
  <si>
    <t>105年1月1日起實施</t>
    <phoneticPr fontId="5" type="noConversion"/>
  </si>
  <si>
    <t xml:space="preserve">                         承保組製表</t>
    <phoneticPr fontId="5" type="noConversion"/>
  </si>
  <si>
    <t xml:space="preserve">註:1.自105年1月1日起費率調整為4.69％  </t>
    <phoneticPr fontId="5" type="noConversion"/>
  </si>
  <si>
    <r>
      <t xml:space="preserve">    2.自105年1月1日起調整平均眷口數為0.61人，投保單位及政府負擔金額含本人
       及平均眷屬人數0.61人，合計1.61人</t>
    </r>
    <r>
      <rPr>
        <b/>
        <sz val="12"/>
        <rFont val="新細明體"/>
        <family val="1"/>
        <charset val="136"/>
      </rPr>
      <t>。</t>
    </r>
    <phoneticPr fontId="5" type="noConversion"/>
  </si>
  <si>
    <t xml:space="preserve">    3.自104年7月1日起配合基本工資調整，第一級調整為20,008元。</t>
    <phoneticPr fontId="5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</si>
  <si>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105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5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5" type="noConversion"/>
  </si>
  <si>
    <t>※本表不含勞工保險職業災害保險費，職業災害保險費率依投保單位行業別而有不同，請按繳款單所列職業災害保險費率自行計算，並請依規定職業災害保險費全部由投保單位負擔。</t>
    <phoneticPr fontId="5" type="noConversion"/>
  </si>
  <si>
    <t>部分工時勞工適用</t>
  </si>
  <si>
    <t>部分工時勞工、職訓機構受訓者適用</t>
    <phoneticPr fontId="5" type="noConversion"/>
  </si>
  <si>
    <t>第1級</t>
    <phoneticPr fontId="5" type="noConversion"/>
  </si>
  <si>
    <t>第2級</t>
    <phoneticPr fontId="5" type="noConversion"/>
  </si>
  <si>
    <t>第3級</t>
  </si>
  <si>
    <t>第4級</t>
  </si>
  <si>
    <t>第5級</t>
  </si>
  <si>
    <t>第6級</t>
  </si>
  <si>
    <t>普通事故費率</t>
  </si>
  <si>
    <t>勞工</t>
  </si>
  <si>
    <t>單位</t>
  </si>
  <si>
    <t>就業保險費率</t>
    <phoneticPr fontId="5" type="noConversion"/>
  </si>
  <si>
    <t>第7級</t>
    <phoneticPr fontId="5" type="noConversion"/>
  </si>
  <si>
    <t>第8級</t>
    <phoneticPr fontId="5" type="noConversion"/>
  </si>
  <si>
    <t>第9級</t>
  </si>
  <si>
    <t>第10級</t>
  </si>
  <si>
    <t>第11級</t>
  </si>
  <si>
    <t>第12級</t>
  </si>
  <si>
    <t>第13級</t>
  </si>
  <si>
    <t>第14級</t>
  </si>
  <si>
    <t>第15級</t>
  </si>
  <si>
    <t>第16級</t>
  </si>
  <si>
    <t>第17級</t>
  </si>
  <si>
    <t>第18級</t>
  </si>
  <si>
    <t>第19級</t>
  </si>
  <si>
    <t>第20級</t>
    <phoneticPr fontId="5" type="noConversion"/>
  </si>
  <si>
    <r>
      <t>附註：(一)勞工保險條例第6條第1項第1款至第6款及第8條第1項第1款至第3款規定之被保險人同時符合就業保險法第5條規定者，適用本表負擔保險費。</t>
    </r>
    <r>
      <rPr>
        <b/>
        <sz val="8.5"/>
        <color indexed="8"/>
        <rFont val="標楷體"/>
        <family val="4"/>
        <charset val="136"/>
      </rPr>
      <t/>
    </r>
    <phoneticPr fontId="5" type="noConversion"/>
  </si>
  <si>
    <t>　    (二)勞工保險普通事故保險費率自104年1月1日起由8.5％調整為9％，表列保險費金額係依現行勞工保險普通事故保險費率9%，就業保險費率1%，按被保險人負擔20%，投保單位負擔70%之比例計算。</t>
    <phoneticPr fontId="5" type="noConversion"/>
  </si>
  <si>
    <t xml:space="preserve">      (三)本表投保薪資等級金額錄自勞動部105年3月18日勞動保2字第1050140080號令修正發布之「勞工保險投保薪資分級表」(自105年5月1日起施行)。</t>
    <phoneticPr fontId="5" type="noConversion"/>
  </si>
  <si>
    <t xml:space="preserve">      (四)有關被保險人與投保單位應負擔之勞工保險普通事故保險費、職業災害保險費及就業保險費詳細金額，請利用本局網站(www.bli.gov.tw)網路e櫃台 /其他便民服務 /保險費分擔表/一般單位保險費分擔金額表項下查詢，</t>
    <phoneticPr fontId="5" type="noConversion"/>
  </si>
  <si>
    <t xml:space="preserve">          或利用網路快速服務/保險費/給付金額試算/勞保、就保個人保險費試算項下查詢。                                                                                                                                                                                                               </t>
  </si>
  <si>
    <t xml:space="preserve">            105.03製表</t>
    <phoneticPr fontId="5" type="noConversion"/>
  </si>
  <si>
    <t>VL</t>
    <phoneticPr fontId="12" type="noConversion"/>
  </si>
  <si>
    <t>薪資月份</t>
    <phoneticPr fontId="11" type="noConversion"/>
  </si>
  <si>
    <t>月份列表</t>
    <phoneticPr fontId="12" type="noConversion"/>
  </si>
  <si>
    <t>年度</t>
    <phoneticPr fontId="11" type="noConversion"/>
  </si>
  <si>
    <t>計薪期間</t>
    <phoneticPr fontId="12" type="noConversion"/>
  </si>
  <si>
    <t>當月本薪</t>
    <phoneticPr fontId="12" type="noConversion"/>
  </si>
  <si>
    <t>補充保險費率</t>
    <phoneticPr fontId="11" type="noConversion"/>
  </si>
  <si>
    <t>眷屬投保人數</t>
    <phoneticPr fontId="11" type="noConversion"/>
  </si>
  <si>
    <t>請假日期</t>
    <phoneticPr fontId="11" type="noConversion"/>
  </si>
  <si>
    <t>假別</t>
    <phoneticPr fontId="11" type="noConversion"/>
  </si>
  <si>
    <t>請假時數</t>
    <phoneticPr fontId="11" type="noConversion"/>
  </si>
  <si>
    <t>本薪</t>
    <phoneticPr fontId="11" type="noConversion"/>
  </si>
  <si>
    <t>計薪天數</t>
    <phoneticPr fontId="11" type="noConversion"/>
  </si>
  <si>
    <t>離職日</t>
    <phoneticPr fontId="11" type="noConversion"/>
  </si>
  <si>
    <t>普通事故費率</t>
    <phoneticPr fontId="11" type="noConversion"/>
  </si>
  <si>
    <t>就業保險費率</t>
    <phoneticPr fontId="11" type="noConversion"/>
  </si>
  <si>
    <t>版本編號</t>
  </si>
  <si>
    <t>到職日</t>
    <phoneticPr fontId="11" type="noConversion"/>
  </si>
  <si>
    <t>伙食費</t>
    <phoneticPr fontId="11" type="noConversion"/>
  </si>
  <si>
    <t>計薪起日</t>
    <phoneticPr fontId="12" type="noConversion"/>
  </si>
  <si>
    <t>計薪迄日</t>
    <phoneticPr fontId="12" type="noConversion"/>
  </si>
  <si>
    <r>
      <rPr>
        <b/>
        <sz val="11"/>
        <color rgb="FFFF0000"/>
        <rFont val="Wingdings"/>
        <charset val="2"/>
      </rPr>
      <t>Ü</t>
    </r>
    <r>
      <rPr>
        <b/>
        <sz val="11"/>
        <color rgb="FFFF0000"/>
        <rFont val="微軟正黑體"/>
        <family val="2"/>
        <charset val="136"/>
      </rPr>
      <t>藍字是可維護欄位</t>
    </r>
    <phoneticPr fontId="12" type="noConversion"/>
  </si>
  <si>
    <r>
      <rPr>
        <b/>
        <sz val="11"/>
        <color rgb="FFFF0000"/>
        <rFont val="Wingdings"/>
        <charset val="2"/>
      </rPr>
      <t>Ü</t>
    </r>
    <r>
      <rPr>
        <b/>
        <sz val="11"/>
        <color rgb="FFFF0000"/>
        <rFont val="微軟正黑體"/>
        <family val="2"/>
        <charset val="136"/>
      </rPr>
      <t>黑字是自動計算欄位</t>
    </r>
    <phoneticPr fontId="12" type="noConversion"/>
  </si>
  <si>
    <t>變數設定</t>
    <phoneticPr fontId="77" type="noConversion"/>
  </si>
  <si>
    <t>健保投保金額</t>
    <phoneticPr fontId="12" type="noConversion"/>
  </si>
  <si>
    <t>健保自付額</t>
    <phoneticPr fontId="12" type="noConversion"/>
  </si>
  <si>
    <t>勞保投保金額</t>
    <phoneticPr fontId="12" type="noConversion"/>
  </si>
  <si>
    <t>勞保自付額</t>
    <phoneticPr fontId="12" type="noConversion"/>
  </si>
  <si>
    <t>中文姓名</t>
    <phoneticPr fontId="11" type="noConversion"/>
  </si>
  <si>
    <t>定額津貼</t>
    <phoneticPr fontId="11" type="noConversion"/>
  </si>
  <si>
    <t>年資/年</t>
    <phoneticPr fontId="12" type="noConversion"/>
  </si>
  <si>
    <t>特休/天</t>
    <phoneticPr fontId="12" type="noConversion"/>
  </si>
  <si>
    <t>當月伙食</t>
    <phoneticPr fontId="12" type="noConversion"/>
  </si>
  <si>
    <t>當月定津</t>
    <phoneticPr fontId="12" type="noConversion"/>
  </si>
  <si>
    <t>當月健保自付額</t>
    <phoneticPr fontId="12" type="noConversion"/>
  </si>
  <si>
    <t>當月勞保自付額</t>
    <phoneticPr fontId="12" type="noConversion"/>
  </si>
  <si>
    <t>補充保險費</t>
    <phoneticPr fontId="12" type="noConversion"/>
  </si>
  <si>
    <t>累積超過投保金額4倍之獎金(B)</t>
    <phoneticPr fontId="12" type="noConversion"/>
  </si>
  <si>
    <t>費基
(A vs B 選小)</t>
    <phoneticPr fontId="12" type="noConversion"/>
  </si>
  <si>
    <t>設計</t>
    <phoneticPr fontId="77" type="noConversion"/>
  </si>
  <si>
    <t>相關連結</t>
    <phoneticPr fontId="77" type="noConversion"/>
  </si>
  <si>
    <t>基本資料</t>
    <phoneticPr fontId="77" type="noConversion"/>
  </si>
  <si>
    <t>特休試算</t>
    <phoneticPr fontId="77" type="noConversion"/>
  </si>
  <si>
    <t>應領薪資</t>
    <phoneticPr fontId="12" type="noConversion"/>
  </si>
  <si>
    <t>特休天數</t>
    <phoneticPr fontId="12" type="noConversion"/>
  </si>
  <si>
    <t>假別</t>
    <phoneticPr fontId="12" type="noConversion"/>
  </si>
  <si>
    <t>扣薪比率/H</t>
    <phoneticPr fontId="12" type="noConversion"/>
  </si>
  <si>
    <t>說明</t>
    <phoneticPr fontId="12" type="noConversion"/>
  </si>
  <si>
    <t>遲到</t>
    <phoneticPr fontId="12" type="noConversion"/>
  </si>
  <si>
    <t>病假</t>
    <phoneticPr fontId="12" type="noConversion"/>
  </si>
  <si>
    <t>生理假</t>
    <phoneticPr fontId="12" type="noConversion"/>
  </si>
  <si>
    <t>事假</t>
    <phoneticPr fontId="12" type="noConversion"/>
  </si>
  <si>
    <t>曠職</t>
    <phoneticPr fontId="12" type="noConversion"/>
  </si>
  <si>
    <t>婚假</t>
    <phoneticPr fontId="12" type="noConversion"/>
  </si>
  <si>
    <t>喪假</t>
    <phoneticPr fontId="12" type="noConversion"/>
  </si>
  <si>
    <t>未住院者，1年內合計不得超過30日。住院者，2年內合計不得超過1年。
未住院傷病假與住院傷病假2年內合計不得超過1年。
經醫師診斷，罹患癌症（含原位癌）採門診方式治療或懷孕期間需安胎休養者，其治療或休養期間，併入住院傷病假計算。</t>
    <phoneticPr fontId="12" type="noConversion"/>
  </si>
  <si>
    <t>公傷病假</t>
    <phoneticPr fontId="12" type="noConversion"/>
  </si>
  <si>
    <t>因職業災害而致殘廢、傷害或疾病者，其治療、休養期間，給予公傷病假。</t>
    <phoneticPr fontId="12" type="noConversion"/>
  </si>
  <si>
    <t>父母、養父母、繼父母、配偶喪亡者，喪假8日。
祖父母、子女、配偶之父母、配偶之養父母或繼父母喪亡者，喪假6日。
曾祖父母、兄弟姊妹、配偶之祖父母喪亡者，喪假3日。</t>
    <phoneticPr fontId="12" type="noConversion"/>
  </si>
  <si>
    <t>1. 輸入變數設定</t>
    <phoneticPr fontId="11" type="noConversion"/>
  </si>
  <si>
    <t>2. 輸入基本資料</t>
    <phoneticPr fontId="11" type="noConversion"/>
  </si>
  <si>
    <t>Step 說明:</t>
    <phoneticPr fontId="77" type="noConversion"/>
  </si>
  <si>
    <t>4. 即能得到特休與薪資試算結果囉!</t>
    <phoneticPr fontId="11" type="noConversion"/>
  </si>
  <si>
    <t>免責聲明</t>
  </si>
  <si>
    <t>歡迎試算與回饋檔案問題~</t>
    <phoneticPr fontId="77" type="noConversion"/>
  </si>
  <si>
    <t>請假扣款</t>
    <phoneticPr fontId="5" type="noConversion"/>
  </si>
  <si>
    <t>請假扣款合計</t>
    <phoneticPr fontId="11" type="noConversion"/>
  </si>
  <si>
    <t>當月勞退自願提繳</t>
    <phoneticPr fontId="11" type="noConversion"/>
  </si>
  <si>
    <t>勞退自願提繳率</t>
    <phoneticPr fontId="11" type="noConversion"/>
  </si>
  <si>
    <t>全民健康保險保險費負擔金額表(三)</t>
    <phoneticPr fontId="5" type="noConversion"/>
  </si>
  <si>
    <t>﹝公、民營事業、機構及有一定雇主之受雇者適用﹞</t>
    <phoneticPr fontId="5" type="noConversion"/>
  </si>
  <si>
    <t>投保金額等級</t>
    <phoneticPr fontId="5" type="noConversion"/>
  </si>
  <si>
    <t>月投保金額</t>
    <phoneticPr fontId="5" type="noConversion"/>
  </si>
  <si>
    <t>投保單位負擔金額﹝負擔比率60%﹞</t>
    <phoneticPr fontId="5" type="noConversion"/>
  </si>
  <si>
    <t>政府補助金額﹝補助比率10%﹞</t>
    <phoneticPr fontId="5" type="noConversion"/>
  </si>
  <si>
    <t>本人+２眷口</t>
    <phoneticPr fontId="5" type="noConversion"/>
  </si>
  <si>
    <t>106年1月1日起實施</t>
    <phoneticPr fontId="5" type="noConversion"/>
  </si>
  <si>
    <t>註:1.自106年1月1日起配合基本工資調整，第一級調整為21,009元。</t>
    <phoneticPr fontId="5" type="noConversion"/>
  </si>
  <si>
    <t xml:space="preserve">    2.自105年1月1日起費率調整為4.69％ 。 </t>
    <phoneticPr fontId="5" type="noConversion"/>
  </si>
  <si>
    <t xml:space="preserve">    3.自105年1月1日起調整平均眷口數為0.61人，投保單位及政府負擔金額含本人
       及平均眷屬人數0.61人，合計1.61人。</t>
    <phoneticPr fontId="5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</si>
  <si>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106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5" type="noConversion"/>
  </si>
  <si>
    <t>就業保險費率</t>
    <phoneticPr fontId="5" type="noConversion"/>
  </si>
  <si>
    <t>※本表不含勞工保險職業災害保險費，職業災害保險費率依投保單位行業別而有不同，請按繳款單所列職業災害保險費率自行計算，並請依規定職業災害保險費全部由投保單位負擔。</t>
    <phoneticPr fontId="5" type="noConversion"/>
  </si>
  <si>
    <t>部分工時勞工、職訓機構受訓者適用</t>
    <phoneticPr fontId="5" type="noConversion"/>
  </si>
  <si>
    <t>第1級</t>
    <phoneticPr fontId="5" type="noConversion"/>
  </si>
  <si>
    <t>第2級</t>
    <phoneticPr fontId="5" type="noConversion"/>
  </si>
  <si>
    <t>第3級</t>
    <phoneticPr fontId="5" type="noConversion"/>
  </si>
  <si>
    <t>第4級</t>
    <phoneticPr fontId="5" type="noConversion"/>
  </si>
  <si>
    <t>第5級</t>
    <phoneticPr fontId="5" type="noConversion"/>
  </si>
  <si>
    <t>第6級</t>
    <phoneticPr fontId="5" type="noConversion"/>
  </si>
  <si>
    <t>第7級</t>
    <phoneticPr fontId="5" type="noConversion"/>
  </si>
  <si>
    <t>第8級</t>
    <phoneticPr fontId="5" type="noConversion"/>
  </si>
  <si>
    <t>第9級</t>
    <phoneticPr fontId="5" type="noConversion"/>
  </si>
  <si>
    <t>第10級</t>
    <phoneticPr fontId="5" type="noConversion"/>
  </si>
  <si>
    <t>第11級</t>
    <phoneticPr fontId="5" type="noConversion"/>
  </si>
  <si>
    <t>第12級</t>
    <phoneticPr fontId="5" type="noConversion"/>
  </si>
  <si>
    <t>第13級</t>
    <phoneticPr fontId="5" type="noConversion"/>
  </si>
  <si>
    <t>第14級</t>
    <phoneticPr fontId="5" type="noConversion"/>
  </si>
  <si>
    <t>第15級</t>
    <phoneticPr fontId="5" type="noConversion"/>
  </si>
  <si>
    <t>第16級</t>
    <phoneticPr fontId="5" type="noConversion"/>
  </si>
  <si>
    <t>第17級</t>
    <phoneticPr fontId="5" type="noConversion"/>
  </si>
  <si>
    <t>第18級</t>
    <phoneticPr fontId="5" type="noConversion"/>
  </si>
  <si>
    <r>
      <t>附註：(一)勞工保險條例第6條第1項第1款至第6款及第8條第1項第1款至第3款規定之被保險人同時符合就業保險法第5條規定者，適用本表負擔保險費。</t>
    </r>
    <r>
      <rPr>
        <b/>
        <sz val="8.5"/>
        <color indexed="8"/>
        <rFont val="標楷體"/>
        <family val="4"/>
        <charset val="136"/>
      </rPr>
      <t/>
    </r>
    <phoneticPr fontId="5" type="noConversion"/>
  </si>
  <si>
    <t>　    (二)勞工保險普通事故保險費率自106年1月1日起由9％調整為9.5％，表列保險費金額係依現行勞工保險普通事故保險費率9.5%，就業保險費率1%，按被保險人負擔20%，投保單位負擔70%之比例計算。</t>
    <phoneticPr fontId="5" type="noConversion"/>
  </si>
  <si>
    <t xml:space="preserve">      (三)有關被保險人與投保單位應負擔之勞工保險普通事故保險費、職業災害保險費及就業保險費詳細金額，請利用本局網站(www.bli.gov.tw)網路e櫃台 /其他便民服務 /保險費分擔表/一般單位保險費分擔金額表項下查詢，</t>
    <phoneticPr fontId="5" type="noConversion"/>
  </si>
  <si>
    <t xml:space="preserve">            105.10製表</t>
    <phoneticPr fontId="5" type="noConversion"/>
  </si>
  <si>
    <t>健保參照表</t>
    <phoneticPr fontId="11" type="noConversion"/>
  </si>
  <si>
    <t>勞保參照表</t>
    <phoneticPr fontId="11" type="noConversion"/>
  </si>
  <si>
    <t>健保列表</t>
    <phoneticPr fontId="12" type="noConversion"/>
  </si>
  <si>
    <t>2016/01</t>
  </si>
  <si>
    <t>2017/01</t>
  </si>
  <si>
    <t>2016/05</t>
  </si>
  <si>
    <t>月份</t>
    <phoneticPr fontId="12" type="noConversion"/>
  </si>
  <si>
    <t>勞保列表</t>
    <phoneticPr fontId="12" type="noConversion"/>
  </si>
  <si>
    <t>健保10601</t>
    <phoneticPr fontId="12" type="noConversion"/>
  </si>
  <si>
    <t>勞保10601</t>
    <phoneticPr fontId="12" type="noConversion"/>
  </si>
  <si>
    <t>勞保提繳日數</t>
    <phoneticPr fontId="11" type="noConversion"/>
  </si>
  <si>
    <r>
      <t>Anjer Kuo</t>
    </r>
    <r>
      <rPr>
        <sz val="10.8"/>
        <color theme="1" tint="0.14999847407452621"/>
        <rFont val="Wingdings"/>
        <charset val="2"/>
      </rPr>
      <t>Ü</t>
    </r>
    <phoneticPr fontId="77" type="noConversion"/>
  </si>
  <si>
    <t>本檔案僅作為試算參考之用，不具責任、提供保證及任何賠償。當有法令更新時，也請務必留意其對試算結果之影響。</t>
    <phoneticPr fontId="77" type="noConversion"/>
  </si>
  <si>
    <t>生理假</t>
  </si>
  <si>
    <t>固定計薪天數</t>
    <phoneticPr fontId="11" type="noConversion"/>
  </si>
  <si>
    <t>變動計薪天數</t>
    <phoneticPr fontId="11" type="noConversion"/>
  </si>
  <si>
    <t>遲到</t>
    <phoneticPr fontId="5" type="noConversion"/>
  </si>
  <si>
    <r>
      <t>加入 LINE 即時問</t>
    </r>
    <r>
      <rPr>
        <sz val="11"/>
        <color theme="8" tint="-0.249977111117893"/>
        <rFont val="Wingdings"/>
        <charset val="2"/>
      </rPr>
      <t>Ü</t>
    </r>
    <phoneticPr fontId="77" type="noConversion"/>
  </si>
  <si>
    <r>
      <t>KIWI 官方網站</t>
    </r>
    <r>
      <rPr>
        <sz val="11"/>
        <color theme="8" tint="-0.249977111117893"/>
        <rFont val="Wingdings"/>
        <charset val="2"/>
      </rPr>
      <t>Ü</t>
    </r>
    <phoneticPr fontId="77" type="noConversion"/>
  </si>
  <si>
    <r>
      <t>試算檔問題反應</t>
    </r>
    <r>
      <rPr>
        <sz val="11"/>
        <color theme="8" tint="-0.249977111117893"/>
        <rFont val="Wingdings"/>
        <charset val="2"/>
      </rPr>
      <t>Ü</t>
    </r>
    <phoneticPr fontId="77" type="noConversion"/>
  </si>
  <si>
    <t>計薪月份</t>
    <phoneticPr fontId="11" type="noConversion"/>
  </si>
  <si>
    <t>全年累計獎金</t>
    <phoneticPr fontId="11" type="noConversion"/>
  </si>
  <si>
    <t>獎金之費基超過1,000萬，以1,000萬元計算。</t>
  </si>
  <si>
    <t>全年累計獎金</t>
    <phoneticPr fontId="12" type="noConversion"/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</si>
  <si>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</si>
  <si>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</si>
  <si>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</si>
  <si>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</si>
  <si>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</si>
  <si>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</si>
  <si>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</si>
  <si>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</si>
  <si>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</si>
  <si>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</si>
  <si>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</si>
  <si>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</si>
  <si>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</si>
  <si>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</si>
  <si>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</si>
  <si>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</si>
  <si>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</si>
  <si>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</si>
  <si>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</si>
  <si>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</si>
  <si>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</si>
  <si>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</si>
  <si>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</si>
  <si>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</si>
  <si>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</si>
  <si>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</si>
  <si>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</si>
  <si>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</si>
  <si>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</si>
  <si>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</si>
  <si>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</si>
  <si>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</si>
  <si>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</si>
  <si>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 xml:space="preserve">勞 工 保 險 普 通 事 故 保 險 費 及 就 業 保 險 保 險 費 合 計 之 被 保 險 人 與 投 保 單 位 分 擔 金 額 表 (自104年7月1日起適用) </t>
  </si>
  <si>
    <t>※本表不含勞工保險職業災害保險費，職業災害保險費率依投保單位行業別而有不同，請按繳款單所列職業災害保險費率自行計算，並請依規定職業災害保險費全部由投保單位負擔。</t>
  </si>
  <si>
    <t>部分工時勞工、職訓機構受訓者適用</t>
  </si>
  <si>
    <t>第1級</t>
  </si>
  <si>
    <t>第2級</t>
  </si>
  <si>
    <t>附註：(一)勞工保險條例第6條第1項第1款至第6款及第8條第1項第1款至第3款規定之被保險人同時符合就業保險法第5條規定者，適用本表負擔保險費。</t>
  </si>
  <si>
    <t>　    (二)勞工保險普通事故保險費率自104年1月1日起由8.5％調整為9％，表列保險費金額係依現行勞工保險普通事故保險費率9%，就業保險費率1%，按被保險人負擔20%，投保單位負擔70%之比例計算。</t>
  </si>
  <si>
    <t xml:space="preserve">      (三)本表投保薪資等級金額錄自勞動部104年4月24日勞動保2字第1040140205號令修正發布之「勞工保險投保薪資分級表」(自104年7月1日起施行)。</t>
  </si>
  <si>
    <t xml:space="preserve">      (四)有關被保險人與投保單位應負擔之勞工保險普通事故保險費、職業災害保險費及就業保險費詳細金額，請利用本局網站(www.bli.gov.tw)網路e櫃台 /其他便民服務 /保險費分擔表/一般單位保險費分擔金額表項下查詢，</t>
  </si>
  <si>
    <t xml:space="preserve">            104.04製表</t>
  </si>
  <si>
    <t>第7級</t>
  </si>
  <si>
    <t>第8級</t>
  </si>
  <si>
    <r>
      <t>Excel 大小事社團</t>
    </r>
    <r>
      <rPr>
        <sz val="11"/>
        <color theme="8" tint="-0.249977111117893"/>
        <rFont val="Wingdings"/>
        <charset val="2"/>
      </rPr>
      <t>Ü</t>
    </r>
    <phoneticPr fontId="77" type="noConversion"/>
  </si>
  <si>
    <r>
      <rPr>
        <u/>
        <sz val="10.8"/>
        <color theme="10"/>
        <rFont val="微軟正黑體"/>
        <family val="2"/>
        <charset val="136"/>
      </rPr>
      <t>回使用教學</t>
    </r>
    <r>
      <rPr>
        <u/>
        <sz val="10.8"/>
        <color theme="10"/>
        <rFont val="Wingdings"/>
        <charset val="2"/>
      </rPr>
      <t>Ü</t>
    </r>
    <phoneticPr fontId="11" type="noConversion"/>
  </si>
  <si>
    <t>3. 至 [獎金] 及 [請假扣款] 輸入獎金及假勤</t>
    <phoneticPr fontId="11" type="noConversion"/>
  </si>
  <si>
    <t>當月獎金</t>
    <phoneticPr fontId="11" type="noConversion"/>
  </si>
  <si>
    <t>當月獎金</t>
    <phoneticPr fontId="12" type="noConversion"/>
  </si>
  <si>
    <t>1. 補充保險費 ＝ 獎金之費基 × 1.91%</t>
  </si>
  <si>
    <t>說明：</t>
    <phoneticPr fontId="12" type="noConversion"/>
  </si>
  <si>
    <t>2. 當月獎金與累計超過4倍投保金額之獎金比較，以較小之金額為獎金之費基。</t>
    <phoneticPr fontId="99" type="noConversion"/>
  </si>
  <si>
    <t>3. 累計超過4倍投保金額之獎金＝(全年累計獎金－（投保金額）×4倍)</t>
    <phoneticPr fontId="12" type="noConversion"/>
  </si>
  <si>
    <t>2018/01</t>
  </si>
  <si>
    <t>2019/01</t>
  </si>
  <si>
    <t>2020/01</t>
  </si>
  <si>
    <t>公假</t>
    <phoneticPr fontId="12" type="noConversion"/>
  </si>
  <si>
    <t>特休</t>
    <phoneticPr fontId="12" type="noConversion"/>
  </si>
  <si>
    <t>依各公司規定</t>
    <phoneticPr fontId="12" type="noConversion"/>
  </si>
  <si>
    <t>發佈日期</t>
    <phoneticPr fontId="12" type="noConversion"/>
  </si>
  <si>
    <t>版本</t>
    <phoneticPr fontId="12" type="noConversion"/>
  </si>
  <si>
    <t>說明</t>
    <phoneticPr fontId="12" type="noConversion"/>
  </si>
  <si>
    <t>特休</t>
  </si>
  <si>
    <t>年資結算日</t>
    <phoneticPr fontId="11" type="noConversion"/>
  </si>
  <si>
    <t>特休結算起日</t>
    <phoneticPr fontId="11" type="noConversion"/>
  </si>
  <si>
    <t>特休結算迄日</t>
    <phoneticPr fontId="11" type="noConversion"/>
  </si>
  <si>
    <t>請假扣款</t>
    <phoneticPr fontId="11" type="noConversion"/>
  </si>
  <si>
    <t>若當月離職，則計算至離職日為止。</t>
    <phoneticPr fontId="12" type="noConversion"/>
  </si>
  <si>
    <t>v 1.1</t>
    <phoneticPr fontId="12" type="noConversion"/>
  </si>
  <si>
    <t>v 1.0</t>
    <phoneticPr fontId="12" type="noConversion"/>
  </si>
  <si>
    <t>勞工結婚者給予婚假八日，工資照給。</t>
    <phoneticPr fontId="12" type="noConversion"/>
  </si>
  <si>
    <t>健保10701</t>
  </si>
  <si>
    <t>v 1.2</t>
    <phoneticPr fontId="12" type="noConversion"/>
  </si>
  <si>
    <t>v 1.3</t>
    <phoneticPr fontId="12" type="noConversion"/>
  </si>
  <si>
    <t>1 . [修正] 10701 勞保級距公式</t>
    <phoneticPr fontId="12" type="noConversion"/>
  </si>
  <si>
    <t>2 . [修正] 勞保提繳日數計算公式固定以30日為分母。</t>
    <phoneticPr fontId="12" type="noConversion"/>
  </si>
  <si>
    <t>運算區</t>
    <phoneticPr fontId="77" type="noConversion"/>
  </si>
  <si>
    <t>薪資試算</t>
    <phoneticPr fontId="77" type="noConversion"/>
  </si>
  <si>
    <t>107年1月1日起實施</t>
    <phoneticPr fontId="5" type="noConversion"/>
  </si>
  <si>
    <t>註:1.自107年1月1日起配合基本工資調整，第一級調整為22,000元。</t>
    <phoneticPr fontId="5" type="noConversion"/>
  </si>
  <si>
    <t xml:space="preserve">勞 工 保 險 普 通 事 故 保 險 費 及 就 業 保 險 保 險 費 合 計 之 被 保 險 人 與 投 保 單 位 分 擔 金 額 表 (自107年1月1日起適用) </t>
    <phoneticPr fontId="5" type="noConversion"/>
  </si>
  <si>
    <r>
      <t>附註：(一)勞工保險條例第6條第1項第1款至第5款及第8條第1項第1款至第3款規定之被保險人同時符合就業保險法第5條規定者，適用本表負擔保險費。</t>
    </r>
    <r>
      <rPr>
        <b/>
        <sz val="8.5"/>
        <color indexed="8"/>
        <rFont val="標楷體"/>
        <family val="4"/>
        <charset val="136"/>
      </rPr>
      <t/>
    </r>
    <phoneticPr fontId="5" type="noConversion"/>
  </si>
  <si>
    <t xml:space="preserve">      (三)本表投保薪資等級金額錄自勞動部106年11月8日勞動保2字第1060140514號令修正發布之「勞工保險投保薪資分級表」。</t>
    <phoneticPr fontId="5" type="noConversion"/>
  </si>
  <si>
    <t xml:space="preserve">            106.11製表</t>
    <phoneticPr fontId="5" type="noConversion"/>
  </si>
  <si>
    <t>[說明] 由於一例一休 2018/3/1 生效的修法，將特休歷年制重新開放，亦放寬未休完特休可寬限一年折薪，考量此部份每間公司做法各有不同，若皆考量會過於複雜，因此改為只查詢可修天數。</t>
    <phoneticPr fontId="12" type="noConversion"/>
  </si>
  <si>
    <t>3 . [修正] 特休試算因應法令的調整改為只查詢天數。</t>
    <phoneticPr fontId="12" type="noConversion"/>
  </si>
  <si>
    <t>4 . [修正] 年資結算日改為以薪資月份的最後一日為主。</t>
    <phoneticPr fontId="12" type="noConversion"/>
  </si>
  <si>
    <t>5 . [修正] 健保費自繳金額：若是每月最後一天離職應代扣繳。</t>
    <phoneticPr fontId="12" type="noConversion"/>
  </si>
  <si>
    <r>
      <t xml:space="preserve">本試算檔係於 </t>
    </r>
    <r>
      <rPr>
        <b/>
        <sz val="11"/>
        <color theme="1" tint="0.34998626667073579"/>
        <rFont val="微軟正黑體"/>
        <family val="2"/>
        <charset val="136"/>
      </rPr>
      <t xml:space="preserve">2017.01 </t>
    </r>
    <r>
      <rPr>
        <sz val="11"/>
        <color theme="1" tint="0.34998626667073579"/>
        <rFont val="微軟正黑體"/>
        <family val="2"/>
        <charset val="136"/>
      </rPr>
      <t>建立，適用當時健保、勞保投保級距之費用分攤表，以及</t>
    </r>
    <r>
      <rPr>
        <b/>
        <sz val="11"/>
        <color theme="1" tint="0.34998626667073579"/>
        <rFont val="微軟正黑體"/>
        <family val="2"/>
        <charset val="136"/>
      </rPr>
      <t xml:space="preserve"> 2017.1.1 </t>
    </r>
    <r>
      <rPr>
        <sz val="11"/>
        <color theme="1" tint="0.34998626667073579"/>
        <rFont val="微軟正黑體"/>
        <family val="2"/>
        <charset val="136"/>
      </rPr>
      <t>起適用之特休假計算辦法。</t>
    </r>
    <phoneticPr fontId="11" type="noConversion"/>
  </si>
  <si>
    <t>截止日</t>
    <phoneticPr fontId="11" type="noConversion"/>
  </si>
  <si>
    <t>1年內合計不得超過14日。</t>
    <phoneticPr fontId="12" type="noConversion"/>
  </si>
  <si>
    <t>孫小美</t>
    <phoneticPr fontId="11" type="noConversion"/>
  </si>
  <si>
    <t>[新增] 107 年度勞健保級距對照表</t>
    <phoneticPr fontId="12" type="noConversion"/>
  </si>
  <si>
    <t>[修正] 婚假說明誤植為喪假說明</t>
    <phoneticPr fontId="12" type="noConversion"/>
  </si>
  <si>
    <t>首次發布</t>
    <phoneticPr fontId="12" type="noConversion"/>
  </si>
  <si>
    <t>健保10501</t>
    <phoneticPr fontId="12" type="noConversion"/>
  </si>
  <si>
    <t>2016/01</t>
    <phoneticPr fontId="12" type="noConversion"/>
  </si>
  <si>
    <t>勞保10407</t>
    <phoneticPr fontId="12" type="noConversion"/>
  </si>
  <si>
    <t>勞保10505</t>
    <phoneticPr fontId="12" type="noConversion"/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</si>
  <si>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</si>
  <si>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</si>
  <si>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</si>
  <si>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</si>
  <si>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</si>
  <si>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</si>
  <si>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</si>
  <si>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</si>
  <si>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</si>
  <si>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</si>
  <si>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</si>
  <si>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</si>
  <si>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</si>
  <si>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</si>
  <si>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</si>
  <si>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</si>
  <si>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</si>
  <si>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</si>
  <si>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</si>
  <si>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</si>
  <si>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</si>
  <si>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</si>
  <si>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</si>
  <si>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</si>
  <si>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2019/01</t>
    <phoneticPr fontId="12" type="noConversion"/>
  </si>
  <si>
    <t>健保10801</t>
    <phoneticPr fontId="12" type="noConversion"/>
  </si>
  <si>
    <t>2018/01</t>
    <phoneticPr fontId="12" type="noConversion"/>
  </si>
  <si>
    <t>勞保10701</t>
    <phoneticPr fontId="12" type="noConversion"/>
  </si>
  <si>
    <t>勞保10801</t>
    <phoneticPr fontId="12" type="noConversion"/>
  </si>
  <si>
    <t>v 1.4</t>
    <phoneticPr fontId="12" type="noConversion"/>
  </si>
  <si>
    <t>[新增] 108 年度勞健保級距對照表</t>
    <phoneticPr fontId="12" type="noConversion"/>
  </si>
  <si>
    <t>﹝公、民營事業、機構及有一定雇主之受僱者適用﹞</t>
    <phoneticPr fontId="5" type="noConversion"/>
  </si>
  <si>
    <t>108年1月1日起實施</t>
    <phoneticPr fontId="5" type="noConversion"/>
  </si>
  <si>
    <t>註:1.自108年1月1日起配合基本工資調整，第一級調整為23,100元。</t>
    <phoneticPr fontId="5" type="noConversion"/>
  </si>
  <si>
    <r>
      <t>勞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工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通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故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及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就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業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費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計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之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被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險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人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與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投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保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單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分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擔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金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額</t>
    </r>
    <r>
      <rPr>
        <sz val="16"/>
        <rFont val="Times New Roman"/>
        <family val="1"/>
      </rPr>
      <t xml:space="preserve"> </t>
    </r>
    <r>
      <rPr>
        <sz val="16"/>
        <rFont val="標楷體"/>
        <family val="4"/>
        <charset val="136"/>
      </rPr>
      <t>表</t>
    </r>
    <r>
      <rPr>
        <sz val="16"/>
        <rFont val="Times New Roman"/>
        <family val="1"/>
      </rPr>
      <t xml:space="preserve"> (</t>
    </r>
    <r>
      <rPr>
        <sz val="16"/>
        <rFont val="標楷體"/>
        <family val="4"/>
        <charset val="136"/>
      </rPr>
      <t>自</t>
    </r>
    <r>
      <rPr>
        <sz val="16"/>
        <rFont val="Times New Roman"/>
        <family val="1"/>
      </rPr>
      <t>108</t>
    </r>
    <r>
      <rPr>
        <sz val="16"/>
        <rFont val="標楷體"/>
        <family val="4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月</t>
    </r>
    <r>
      <rPr>
        <sz val="16"/>
        <rFont val="Times New Roman"/>
        <family val="1"/>
      </rPr>
      <t>1</t>
    </r>
    <r>
      <rPr>
        <sz val="16"/>
        <rFont val="標楷體"/>
        <family val="4"/>
        <charset val="136"/>
      </rPr>
      <t>日起適用</t>
    </r>
    <r>
      <rPr>
        <sz val="16"/>
        <rFont val="Times New Roman"/>
        <family val="1"/>
      </rPr>
      <t xml:space="preserve">) </t>
    </r>
    <phoneticPr fontId="5" type="noConversion"/>
  </si>
  <si>
    <t>部分工時勞工適用</t>
    <phoneticPr fontId="5" type="noConversion"/>
  </si>
  <si>
    <t>　    (二)勞工保險普通事故保險費率自108年1月1日起由9.5％調整為10％，表列保險費金額係依現行勞工保險普通事故保險費率10%，就業保險費率1%，按被保險人負擔20%，投保單位負擔70%之比例計算。</t>
    <phoneticPr fontId="5" type="noConversion"/>
  </si>
  <si>
    <t xml:space="preserve">      (三)本表投保薪資等級金額錄自勞動部107年11月5日勞動保2字第1070140553號令修正發布之「勞工保險投保薪資分級表」。</t>
    <phoneticPr fontId="5" type="noConversion"/>
  </si>
  <si>
    <t xml:space="preserve">            107.11製表</t>
    <phoneticPr fontId="5" type="noConversion"/>
  </si>
  <si>
    <t>本試算檔可在未經變造修改的狀況下轉載分享使用，如有任何問題或優化需求，歡迎與我們聯繫。</t>
    <phoneticPr fontId="11" type="noConversion"/>
  </si>
  <si>
    <t>2021/01</t>
    <phoneticPr fontId="12" type="noConversion"/>
  </si>
  <si>
    <t>v 1.5</t>
    <phoneticPr fontId="11" type="noConversion"/>
  </si>
  <si>
    <t>109年1月1日起實施</t>
    <phoneticPr fontId="5" type="noConversion"/>
  </si>
  <si>
    <r>
      <t>註:1.自109年1月1日起配合基本工資調整，第一級調整為23,800元</t>
    </r>
    <r>
      <rPr>
        <b/>
        <sz val="12"/>
        <color rgb="FF0000CC"/>
        <rFont val="新細明體"/>
        <family val="1"/>
        <charset val="136"/>
      </rPr>
      <t>。</t>
    </r>
    <phoneticPr fontId="5" type="noConversion"/>
  </si>
  <si>
    <t xml:space="preserve">    2.自109年1月1日起調整平均眷口數為0.58人，投保單位負擔金額含本人
       及平均眷屬人數0.58人,合計1.58人。</t>
    <phoneticPr fontId="5" type="noConversion"/>
  </si>
  <si>
    <t xml:space="preserve">    3.自105年1月1日起費率調整為4.69％。</t>
    <phoneticPr fontId="5" type="noConversion"/>
  </si>
  <si>
    <t>2020/01</t>
    <phoneticPr fontId="12" type="noConversion"/>
  </si>
  <si>
    <t>健保10901</t>
    <phoneticPr fontId="12" type="noConversion"/>
  </si>
  <si>
    <t>勞保10901</t>
    <phoneticPr fontId="12" type="noConversion"/>
  </si>
  <si>
    <t>部分工時勞工適用</t>
    <phoneticPr fontId="5" type="noConversion"/>
  </si>
  <si>
    <t>第1級</t>
    <phoneticPr fontId="5" type="noConversion"/>
  </si>
  <si>
    <t>第2級</t>
    <phoneticPr fontId="5" type="noConversion"/>
  </si>
  <si>
    <t>第3級</t>
    <phoneticPr fontId="5" type="noConversion"/>
  </si>
  <si>
    <t>第4級</t>
    <phoneticPr fontId="5" type="noConversion"/>
  </si>
  <si>
    <t>第5級</t>
    <phoneticPr fontId="5" type="noConversion"/>
  </si>
  <si>
    <t>第6級</t>
    <phoneticPr fontId="5" type="noConversion"/>
  </si>
  <si>
    <t>第7級</t>
    <phoneticPr fontId="5" type="noConversion"/>
  </si>
  <si>
    <t>第8級</t>
    <phoneticPr fontId="5" type="noConversion"/>
  </si>
  <si>
    <t>第9級</t>
    <phoneticPr fontId="5" type="noConversion"/>
  </si>
  <si>
    <t>第10級</t>
    <phoneticPr fontId="5" type="noConversion"/>
  </si>
  <si>
    <t>第11級</t>
    <phoneticPr fontId="5" type="noConversion"/>
  </si>
  <si>
    <t>第12級</t>
    <phoneticPr fontId="5" type="noConversion"/>
  </si>
  <si>
    <t>第13級</t>
    <phoneticPr fontId="5" type="noConversion"/>
  </si>
  <si>
    <t>第14級</t>
    <phoneticPr fontId="5" type="noConversion"/>
  </si>
  <si>
    <t>第15級</t>
    <phoneticPr fontId="5" type="noConversion"/>
  </si>
  <si>
    <t>第16級</t>
    <phoneticPr fontId="5" type="noConversion"/>
  </si>
  <si>
    <t>附註：(一)勞工保險條例第6條第1項第1款至第5款及第8條第1項第1款至第3款規定之被保險人同時符合就業保險法第5條規定者，適用本表負擔保險費。</t>
    <phoneticPr fontId="5" type="noConversion"/>
  </si>
  <si>
    <t xml:space="preserve">      (三)本表投保薪資等級金額錄自勞動部108年10月30勞動保2字第1080140541號令修正發布之「勞工保險投保薪資分級表」。</t>
    <phoneticPr fontId="5" type="noConversion"/>
  </si>
  <si>
    <t xml:space="preserve">      (四)有關被保險人與投保單位應負擔之勞工保險普通事故保險費、職業災害保險費及就業保險費詳細金額，請利用本局網站(www.bli.gov.tw)首頁-大家常用的服務/常用書表下載/保險費分擔表/一般單位保險費分擔金額表查詢，</t>
    <phoneticPr fontId="5" type="noConversion"/>
  </si>
  <si>
    <t xml:space="preserve">          或利用便民服務/簡易試算/勞保、就保個人保險費試算項下查詢。                                                                                                                                                                                                               </t>
    <phoneticPr fontId="12" type="noConversion"/>
  </si>
  <si>
    <t xml:space="preserve">            108.10製表</t>
    <phoneticPr fontId="5" type="noConversion"/>
  </si>
  <si>
    <t>2020 個人薪資試算</t>
    <phoneticPr fontId="77" type="noConversion"/>
  </si>
  <si>
    <t>v 1.5</t>
    <phoneticPr fontId="12" type="noConversion"/>
  </si>
  <si>
    <t>[新增] 109 年度勞健保級距對照表</t>
    <phoneticPr fontId="12" type="noConversion"/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</si>
</sst>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;[Red]\-#,##0\ "/>
    <numFmt numFmtId="177" formatCode="yyyy/m/d;@"/>
    <numFmt numFmtId="178" formatCode="#,##0.00\ ;\-#,##0.00\ ;&quot; -&quot;#\ ;@\ "/>
    <numFmt numFmtId="179" formatCode="#,##0_ "/>
    <numFmt numFmtId="180" formatCode="_(* #,##0_);_(* \(#,##0\);_(* &quot;-&quot;_);_(@_)"/>
    <numFmt numFmtId="181" formatCode="_-* #,##0_-;\-* #,##0_-;_-* &quot;-&quot;??_-;_-@_-"/>
    <numFmt numFmtId="182" formatCode="#,##0_);\(#,##0\)"/>
    <numFmt numFmtId="183" formatCode="yy/mm/dd"/>
    <numFmt numFmtId="184" formatCode="yyyy/mm/dd"/>
    <numFmt numFmtId="185" formatCode="0\ &quot;天&quot;"/>
    <numFmt numFmtId="186" formatCode="0.00\ &quot;年&quot;"/>
  </numFmts>
  <fonts count="118">
    <font>
      <sz val="12"/>
      <color theme="1"/>
      <name val="新細明體"/>
      <family val="1"/>
      <charset val="136"/>
      <scheme val="minor"/>
    </font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1"/>
      <charset val="136"/>
    </font>
    <font>
      <u/>
      <sz val="10.8"/>
      <color theme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u/>
      <sz val="12"/>
      <color theme="1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2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0"/>
      <name val="Arial"/>
      <family val="2"/>
    </font>
    <font>
      <u/>
      <sz val="10"/>
      <color rgb="FFAA000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b/>
      <sz val="18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2"/>
      <color indexed="56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8"/>
      <name val="新細明體"/>
      <family val="1"/>
      <charset val="136"/>
    </font>
    <font>
      <sz val="10"/>
      <name val="標楷體"/>
      <family val="4"/>
      <charset val="136"/>
    </font>
    <font>
      <b/>
      <sz val="11"/>
      <color indexed="8"/>
      <name val="標楷體"/>
      <family val="4"/>
      <charset val="136"/>
    </font>
    <font>
      <sz val="11"/>
      <name val="新細明體"/>
      <family val="1"/>
      <charset val="136"/>
    </font>
    <font>
      <sz val="8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sz val="8"/>
      <name val="標楷體"/>
      <family val="4"/>
      <charset val="136"/>
    </font>
    <font>
      <sz val="9"/>
      <color indexed="8"/>
      <name val="標楷體"/>
      <family val="4"/>
      <charset val="136"/>
    </font>
    <font>
      <sz val="7"/>
      <color indexed="8"/>
      <name val="新細明體"/>
      <family val="1"/>
      <charset val="136"/>
    </font>
    <font>
      <sz val="8.5"/>
      <color indexed="8"/>
      <name val="標楷體"/>
      <family val="4"/>
      <charset val="136"/>
    </font>
    <font>
      <b/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2"/>
      <color theme="1" tint="0.499984740745262"/>
      <name val="新細明體"/>
      <family val="1"/>
      <charset val="136"/>
      <scheme val="minor"/>
    </font>
    <font>
      <sz val="8"/>
      <color theme="1" tint="0.499984740745262"/>
      <name val="微軟正黑體"/>
      <family val="2"/>
      <charset val="136"/>
    </font>
    <font>
      <sz val="8"/>
      <color indexed="8"/>
      <name val="新細明體"/>
      <family val="1"/>
      <charset val="136"/>
    </font>
    <font>
      <sz val="9"/>
      <name val="Arial"/>
      <family val="2"/>
    </font>
    <font>
      <b/>
      <sz val="11"/>
      <color theme="1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1"/>
      <name val="微軟正黑體"/>
      <family val="2"/>
      <charset val="136"/>
    </font>
    <font>
      <sz val="11"/>
      <color rgb="FF0000CC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1"/>
      <color rgb="FFFF0000"/>
      <name val="Wingdings"/>
      <charset val="2"/>
    </font>
    <font>
      <b/>
      <sz val="11"/>
      <name val="微軟正黑體"/>
      <family val="2"/>
      <charset val="136"/>
    </font>
    <font>
      <sz val="11"/>
      <color theme="1" tint="0.499984740745262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i/>
      <sz val="11"/>
      <name val="微軟正黑體"/>
      <family val="2"/>
      <charset val="136"/>
    </font>
    <font>
      <i/>
      <sz val="11"/>
      <color theme="1"/>
      <name val="微軟正黑體"/>
      <family val="2"/>
      <charset val="136"/>
    </font>
    <font>
      <sz val="11"/>
      <color theme="1" tint="0.34998626667073579"/>
      <name val="微軟正黑體"/>
      <family val="2"/>
      <charset val="136"/>
    </font>
    <font>
      <sz val="10"/>
      <color theme="1" tint="0.499984740745262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sz val="11"/>
      <color theme="1" tint="0.14999847407452621"/>
      <name val="微軟正黑體"/>
      <family val="2"/>
      <charset val="136"/>
    </font>
    <font>
      <sz val="10.8"/>
      <color theme="1" tint="0.14999847407452621"/>
      <name val="微軟正黑體"/>
      <family val="2"/>
      <charset val="136"/>
    </font>
    <font>
      <sz val="10.8"/>
      <color theme="1" tint="0.14999847407452621"/>
      <name val="Wingdings"/>
      <charset val="2"/>
    </font>
    <font>
      <sz val="11"/>
      <color theme="8" tint="-0.249977111117893"/>
      <name val="微軟正黑體"/>
      <family val="2"/>
      <charset val="136"/>
    </font>
    <font>
      <sz val="11"/>
      <color theme="8" tint="-0.249977111117893"/>
      <name val="Wingdings"/>
      <charset val="2"/>
    </font>
    <font>
      <sz val="9"/>
      <name val="微軟正黑體"/>
      <family val="2"/>
      <charset val="136"/>
    </font>
    <font>
      <sz val="16"/>
      <color indexed="8"/>
      <name val="標楷體"/>
      <family val="4"/>
      <charset val="136"/>
    </font>
    <font>
      <sz val="18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u/>
      <sz val="10.8"/>
      <color theme="10"/>
      <name val="Wingdings"/>
      <charset val="2"/>
    </font>
    <font>
      <u/>
      <sz val="10.8"/>
      <color theme="10"/>
      <name val="微軟正黑體"/>
      <family val="2"/>
      <charset val="136"/>
    </font>
    <font>
      <u/>
      <sz val="10.8"/>
      <color theme="10"/>
      <name val="新細明體"/>
      <family val="2"/>
      <charset val="136"/>
    </font>
    <font>
      <sz val="10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b/>
      <sz val="11"/>
      <color theme="1" tint="0.34998626667073579"/>
      <name val="微軟正黑體"/>
      <family val="2"/>
      <charset val="136"/>
    </font>
    <font>
      <sz val="12"/>
      <color rgb="FF0000FF"/>
      <name val="新細明體"/>
      <family val="1"/>
      <charset val="136"/>
      <scheme val="minor"/>
    </font>
    <font>
      <sz val="10"/>
      <color theme="1" tint="0.499984740745262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0"/>
      <color rgb="FF0000CC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color rgb="FF333333"/>
      <name val="微軟正黑體"/>
      <family val="2"/>
      <charset val="136"/>
    </font>
    <font>
      <b/>
      <sz val="12"/>
      <color rgb="FF0000CC"/>
      <name val="新細明體"/>
      <family val="1"/>
      <charset val="136"/>
      <scheme val="minor"/>
    </font>
    <font>
      <b/>
      <sz val="12"/>
      <color rgb="FF0000CC"/>
      <name val="新細明體"/>
      <family val="1"/>
      <charset val="136"/>
    </font>
    <font>
      <sz val="12"/>
      <color theme="3"/>
      <name val="新細明體"/>
      <family val="1"/>
      <charset val="136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FCA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</borders>
  <cellStyleXfs count="1790">
    <xf numFmtId="0" fontId="0" fillId="0" borderId="0">
      <alignment vertical="center"/>
    </xf>
    <xf numFmtId="178" fontId="6" fillId="0" borderId="0" applyFill="0" applyBorder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5" fillId="4" borderId="0" applyNumberFormat="0" applyBorder="0" applyProtection="0">
      <alignment vertical="center"/>
    </xf>
    <xf numFmtId="0" fontId="15" fillId="4" borderId="0" applyNumberFormat="0" applyBorder="0" applyProtection="0">
      <alignment vertical="center"/>
    </xf>
    <xf numFmtId="0" fontId="15" fillId="5" borderId="0" applyNumberFormat="0" applyBorder="0" applyProtection="0">
      <alignment vertical="center"/>
    </xf>
    <xf numFmtId="0" fontId="15" fillId="5" borderId="0" applyNumberFormat="0" applyBorder="0" applyProtection="0">
      <alignment vertical="center"/>
    </xf>
    <xf numFmtId="0" fontId="15" fillId="6" borderId="0" applyNumberFormat="0" applyBorder="0" applyProtection="0">
      <alignment vertical="center"/>
    </xf>
    <xf numFmtId="0" fontId="15" fillId="6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4" borderId="0" applyNumberFormat="0" applyBorder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4" borderId="0" applyNumberFormat="0" applyBorder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5" borderId="0" applyNumberFormat="0" applyBorder="0" applyProtection="0">
      <alignment vertical="center"/>
    </xf>
    <xf numFmtId="0" fontId="15" fillId="5" borderId="0" applyNumberFormat="0" applyBorder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6" borderId="0" applyNumberFormat="0" applyBorder="0" applyProtection="0">
      <alignment vertical="center"/>
    </xf>
    <xf numFmtId="0" fontId="15" fillId="6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8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9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5" fillId="14" borderId="0" applyNumberFormat="0" applyBorder="0" applyProtection="0">
      <alignment vertical="center"/>
    </xf>
    <xf numFmtId="0" fontId="15" fillId="14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5" borderId="0" applyNumberFormat="0" applyBorder="0" applyProtection="0">
      <alignment vertical="center"/>
    </xf>
    <xf numFmtId="0" fontId="15" fillId="15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5" fillId="13" borderId="0" applyNumberFormat="0" applyBorder="0" applyProtection="0">
      <alignment vertical="center"/>
    </xf>
    <xf numFmtId="0" fontId="15" fillId="14" borderId="0" applyNumberFormat="0" applyBorder="0" applyProtection="0">
      <alignment vertical="center"/>
    </xf>
    <xf numFmtId="0" fontId="15" fillId="14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7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2" borderId="0" applyNumberFormat="0" applyBorder="0" applyProtection="0">
      <alignment vertical="center"/>
    </xf>
    <xf numFmtId="0" fontId="15" fillId="15" borderId="0" applyNumberFormat="0" applyBorder="0" applyProtection="0">
      <alignment vertical="center"/>
    </xf>
    <xf numFmtId="0" fontId="15" fillId="15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16" fillId="14" borderId="0" applyNumberFormat="0" applyBorder="0" applyProtection="0">
      <alignment vertical="center"/>
    </xf>
    <xf numFmtId="0" fontId="16" fillId="14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9" borderId="0" applyNumberFormat="0" applyBorder="0" applyProtection="0">
      <alignment vertical="center"/>
    </xf>
    <xf numFmtId="0" fontId="16" fillId="19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  <xf numFmtId="0" fontId="16" fillId="16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16" fillId="13" borderId="0" applyNumberFormat="0" applyBorder="0" applyProtection="0">
      <alignment vertical="center"/>
    </xf>
    <xf numFmtId="0" fontId="16" fillId="14" borderId="0" applyNumberFormat="0" applyBorder="0" applyProtection="0">
      <alignment vertical="center"/>
    </xf>
    <xf numFmtId="0" fontId="16" fillId="14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9" borderId="0" applyNumberFormat="0" applyBorder="0" applyProtection="0">
      <alignment vertical="center"/>
    </xf>
    <xf numFmtId="0" fontId="16" fillId="19" borderId="0" applyNumberFormat="0" applyBorder="0" applyProtection="0">
      <alignment vertical="center"/>
    </xf>
    <xf numFmtId="0" fontId="16" fillId="20" borderId="0" applyNumberFormat="0" applyBorder="0" applyProtection="0">
      <alignment vertical="center"/>
    </xf>
    <xf numFmtId="0" fontId="16" fillId="20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16" fillId="22" borderId="0" applyNumberFormat="0" applyBorder="0" applyProtection="0">
      <alignment vertical="center"/>
    </xf>
    <xf numFmtId="0" fontId="16" fillId="22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23" borderId="0" applyNumberFormat="0" applyBorder="0" applyProtection="0">
      <alignment vertical="center"/>
    </xf>
    <xf numFmtId="0" fontId="16" fillId="23" borderId="0" applyNumberFormat="0" applyBorder="0" applyProtection="0">
      <alignment vertical="center"/>
    </xf>
    <xf numFmtId="0" fontId="17" fillId="5" borderId="0" applyNumberFormat="0" applyBorder="0" applyProtection="0">
      <alignment vertical="center"/>
    </xf>
    <xf numFmtId="0" fontId="17" fillId="5" borderId="0" applyNumberFormat="0" applyBorder="0" applyProtection="0">
      <alignment vertical="center"/>
    </xf>
    <xf numFmtId="0" fontId="18" fillId="24" borderId="5" applyNumberFormat="0" applyProtection="0">
      <alignment vertical="center"/>
    </xf>
    <xf numFmtId="0" fontId="18" fillId="24" borderId="5" applyNumberFormat="0" applyProtection="0">
      <alignment vertical="center"/>
    </xf>
    <xf numFmtId="0" fontId="19" fillId="25" borderId="6" applyNumberFormat="0" applyProtection="0">
      <alignment vertical="center"/>
    </xf>
    <xf numFmtId="0" fontId="19" fillId="25" borderId="6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6" borderId="0" applyNumberFormat="0" applyBorder="0" applyProtection="0">
      <alignment vertical="center"/>
    </xf>
    <xf numFmtId="0" fontId="21" fillId="6" borderId="0" applyNumberFormat="0" applyBorder="0" applyProtection="0">
      <alignment vertical="center"/>
    </xf>
    <xf numFmtId="0" fontId="22" fillId="0" borderId="7" applyNumberFormat="0" applyFill="0" applyProtection="0">
      <alignment vertical="center"/>
    </xf>
    <xf numFmtId="0" fontId="22" fillId="0" borderId="7" applyNumberFormat="0" applyFill="0" applyProtection="0">
      <alignment vertical="center"/>
    </xf>
    <xf numFmtId="0" fontId="23" fillId="0" borderId="8" applyNumberFormat="0" applyFill="0" applyProtection="0">
      <alignment vertical="center"/>
    </xf>
    <xf numFmtId="0" fontId="23" fillId="0" borderId="8" applyNumberFormat="0" applyFill="0" applyProtection="0">
      <alignment vertical="center"/>
    </xf>
    <xf numFmtId="0" fontId="24" fillId="0" borderId="9" applyNumberFormat="0" applyFill="0" applyProtection="0">
      <alignment vertical="center"/>
    </xf>
    <xf numFmtId="0" fontId="24" fillId="0" borderId="9" applyNumberFormat="0" applyFill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5" fillId="9" borderId="5" applyNumberFormat="0" applyProtection="0">
      <alignment vertical="center"/>
    </xf>
    <xf numFmtId="0" fontId="25" fillId="9" borderId="5" applyNumberFormat="0" applyProtection="0">
      <alignment vertical="center"/>
    </xf>
    <xf numFmtId="0" fontId="26" fillId="0" borderId="10" applyNumberFormat="0" applyFill="0" applyProtection="0">
      <alignment vertical="center"/>
    </xf>
    <xf numFmtId="0" fontId="26" fillId="0" borderId="10" applyNumberFormat="0" applyFill="0" applyProtection="0">
      <alignment vertical="center"/>
    </xf>
    <xf numFmtId="0" fontId="27" fillId="26" borderId="0" applyNumberFormat="0" applyBorder="0" applyProtection="0">
      <alignment vertical="center"/>
    </xf>
    <xf numFmtId="0" fontId="27" fillId="26" borderId="0" applyNumberFormat="0" applyBorder="0" applyProtection="0">
      <alignment vertical="center"/>
    </xf>
    <xf numFmtId="0" fontId="28" fillId="0" borderId="0">
      <alignment vertical="center"/>
    </xf>
    <xf numFmtId="0" fontId="28" fillId="27" borderId="11" applyNumberFormat="0" applyProtection="0">
      <alignment vertical="center"/>
    </xf>
    <xf numFmtId="0" fontId="28" fillId="27" borderId="11" applyNumberFormat="0" applyProtection="0">
      <alignment vertical="center"/>
    </xf>
    <xf numFmtId="0" fontId="29" fillId="24" borderId="12" applyNumberFormat="0" applyProtection="0">
      <alignment vertical="center"/>
    </xf>
    <xf numFmtId="0" fontId="29" fillId="24" borderId="12" applyNumberFormat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31" fillId="0" borderId="13" applyNumberFormat="0" applyFill="0" applyProtection="0">
      <alignment vertical="center"/>
    </xf>
    <xf numFmtId="0" fontId="31" fillId="0" borderId="13" applyNumberFormat="0" applyFill="0" applyProtection="0">
      <alignment vertical="center"/>
    </xf>
    <xf numFmtId="0" fontId="32" fillId="0" borderId="0" applyNumberFormat="0" applyFill="0" applyBorder="0" applyProtection="0">
      <alignment vertical="center"/>
    </xf>
    <xf numFmtId="0" fontId="32" fillId="0" borderId="0" applyNumberFormat="0" applyFill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6" borderId="0" applyNumberFormat="0" applyBorder="0" applyProtection="0">
      <alignment vertical="center"/>
    </xf>
    <xf numFmtId="0" fontId="27" fillId="26" borderId="0" applyNumberFormat="0" applyBorder="0" applyProtection="0">
      <alignment vertical="center"/>
    </xf>
    <xf numFmtId="0" fontId="31" fillId="0" borderId="13" applyNumberFormat="0" applyFill="0" applyProtection="0">
      <alignment vertical="center"/>
    </xf>
    <xf numFmtId="0" fontId="31" fillId="0" borderId="13" applyNumberFormat="0" applyFill="0" applyProtection="0">
      <alignment vertical="center"/>
    </xf>
    <xf numFmtId="0" fontId="21" fillId="6" borderId="0" applyNumberFormat="0" applyBorder="0" applyProtection="0">
      <alignment vertical="center"/>
    </xf>
    <xf numFmtId="0" fontId="21" fillId="6" borderId="0" applyNumberFormat="0" applyBorder="0" applyProtection="0">
      <alignment vertical="center"/>
    </xf>
    <xf numFmtId="0" fontId="18" fillId="24" borderId="5" applyNumberFormat="0" applyProtection="0">
      <alignment vertical="center"/>
    </xf>
    <xf numFmtId="0" fontId="18" fillId="24" borderId="5" applyNumberFormat="0" applyProtection="0">
      <alignment vertical="center"/>
    </xf>
    <xf numFmtId="0" fontId="33" fillId="28" borderId="5" applyNumberFormat="0" applyAlignment="0" applyProtection="0">
      <alignment vertical="center"/>
    </xf>
    <xf numFmtId="0" fontId="26" fillId="0" borderId="10" applyNumberFormat="0" applyFill="0" applyProtection="0">
      <alignment vertical="center"/>
    </xf>
    <xf numFmtId="0" fontId="26" fillId="0" borderId="10" applyNumberFormat="0" applyFill="0" applyProtection="0">
      <alignment vertical="center"/>
    </xf>
    <xf numFmtId="0" fontId="28" fillId="27" borderId="11" applyNumberFormat="0" applyProtection="0">
      <alignment vertical="center"/>
    </xf>
    <xf numFmtId="0" fontId="28" fillId="27" borderId="11" applyNumberFormat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16" fillId="20" borderId="0" applyNumberFormat="0" applyBorder="0" applyProtection="0">
      <alignment vertical="center"/>
    </xf>
    <xf numFmtId="0" fontId="16" fillId="20" borderId="0" applyNumberFormat="0" applyBorder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21" borderId="0" applyNumberFormat="0" applyBorder="0" applyProtection="0">
      <alignment vertical="center"/>
    </xf>
    <xf numFmtId="0" fontId="16" fillId="21" borderId="0" applyNumberFormat="0" applyBorder="0" applyProtection="0">
      <alignment vertical="center"/>
    </xf>
    <xf numFmtId="0" fontId="16" fillId="22" borderId="0" applyNumberFormat="0" applyBorder="0" applyProtection="0">
      <alignment vertical="center"/>
    </xf>
    <xf numFmtId="0" fontId="16" fillId="22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7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18" borderId="0" applyNumberFormat="0" applyBorder="0" applyProtection="0">
      <alignment vertical="center"/>
    </xf>
    <xf numFmtId="0" fontId="16" fillId="23" borderId="0" applyNumberFormat="0" applyBorder="0" applyProtection="0">
      <alignment vertical="center"/>
    </xf>
    <xf numFmtId="0" fontId="16" fillId="23" borderId="0" applyNumberFormat="0" applyBorder="0" applyProtection="0">
      <alignment vertical="center"/>
    </xf>
    <xf numFmtId="0" fontId="22" fillId="0" borderId="7" applyNumberFormat="0" applyFill="0" applyProtection="0">
      <alignment vertical="center"/>
    </xf>
    <xf numFmtId="0" fontId="22" fillId="0" borderId="7" applyNumberFormat="0" applyFill="0" applyProtection="0">
      <alignment vertical="center"/>
    </xf>
    <xf numFmtId="0" fontId="23" fillId="0" borderId="8" applyNumberFormat="0" applyFill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3" fillId="0" borderId="8" applyNumberFormat="0" applyFill="0" applyProtection="0">
      <alignment vertical="center"/>
    </xf>
    <xf numFmtId="0" fontId="23" fillId="0" borderId="8" applyNumberFormat="0" applyFill="0" applyProtection="0">
      <alignment vertical="center"/>
    </xf>
    <xf numFmtId="0" fontId="24" fillId="0" borderId="9" applyNumberFormat="0" applyFill="0" applyProtection="0">
      <alignment vertical="center"/>
    </xf>
    <xf numFmtId="0" fontId="24" fillId="0" borderId="9" applyNumberFormat="0" applyFill="0" applyProtection="0">
      <alignment vertical="center"/>
    </xf>
    <xf numFmtId="0" fontId="24" fillId="0" borderId="0" applyNumberFormat="0" applyFill="0" applyBorder="0" applyProtection="0">
      <alignment vertical="center"/>
    </xf>
    <xf numFmtId="0" fontId="24" fillId="0" borderId="0" applyNumberFormat="0" applyFill="0" applyBorder="0" applyProtection="0">
      <alignment vertical="center"/>
    </xf>
    <xf numFmtId="0" fontId="30" fillId="0" borderId="0" applyNumberFormat="0" applyFill="0" applyBorder="0" applyProtection="0">
      <alignment vertical="center"/>
    </xf>
    <xf numFmtId="0" fontId="25" fillId="9" borderId="5" applyNumberFormat="0" applyProtection="0">
      <alignment vertical="center"/>
    </xf>
    <xf numFmtId="0" fontId="25" fillId="9" borderId="5" applyNumberFormat="0" applyProtection="0">
      <alignment vertical="center"/>
    </xf>
    <xf numFmtId="0" fontId="29" fillId="24" borderId="12" applyNumberFormat="0" applyProtection="0">
      <alignment vertical="center"/>
    </xf>
    <xf numFmtId="0" fontId="29" fillId="24" borderId="12" applyNumberFormat="0" applyProtection="0">
      <alignment vertical="center"/>
    </xf>
    <xf numFmtId="0" fontId="19" fillId="25" borderId="6" applyNumberFormat="0" applyProtection="0">
      <alignment vertical="center"/>
    </xf>
    <xf numFmtId="0" fontId="19" fillId="25" borderId="6" applyNumberFormat="0" applyProtection="0">
      <alignment vertical="center"/>
    </xf>
    <xf numFmtId="0" fontId="17" fillId="5" borderId="0" applyNumberFormat="0" applyBorder="0" applyProtection="0">
      <alignment vertical="center"/>
    </xf>
    <xf numFmtId="0" fontId="17" fillId="5" borderId="0" applyNumberFormat="0" applyBorder="0" applyProtection="0">
      <alignment vertical="center"/>
    </xf>
    <xf numFmtId="0" fontId="32" fillId="0" borderId="0" applyNumberFormat="0" applyFill="0" applyBorder="0" applyProtection="0">
      <alignment vertical="center"/>
    </xf>
    <xf numFmtId="0" fontId="32" fillId="0" borderId="0" applyNumberFormat="0" applyFill="0" applyBorder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6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6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6" fillId="36" borderId="2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3" borderId="20" applyNumberFormat="0" applyAlignment="0" applyProtection="0">
      <alignment vertical="center"/>
    </xf>
    <xf numFmtId="0" fontId="48" fillId="34" borderId="21" applyNumberFormat="0" applyAlignment="0" applyProtection="0">
      <alignment vertical="center"/>
    </xf>
    <xf numFmtId="0" fontId="49" fillId="35" borderId="23" applyNumberFormat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2" fillId="0" borderId="0"/>
    <xf numFmtId="180" fontId="52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53" fillId="2" borderId="0" xfId="1786" applyFont="1" applyFill="1"/>
    <xf numFmtId="0" fontId="54" fillId="2" borderId="0" xfId="1786" applyFont="1" applyFill="1" applyBorder="1" applyAlignment="1">
      <alignment horizontal="centerContinuous"/>
    </xf>
    <xf numFmtId="0" fontId="53" fillId="2" borderId="0" xfId="1786" applyFont="1" applyFill="1" applyBorder="1" applyAlignment="1">
      <alignment horizontal="centerContinuous"/>
    </xf>
    <xf numFmtId="0" fontId="55" fillId="2" borderId="0" xfId="1786" applyFont="1" applyFill="1" applyBorder="1" applyAlignment="1">
      <alignment horizontal="right"/>
    </xf>
    <xf numFmtId="0" fontId="55" fillId="2" borderId="26" xfId="1786" applyFont="1" applyFill="1" applyBorder="1" applyAlignment="1">
      <alignment horizontal="center" vertical="center" wrapText="1"/>
    </xf>
    <xf numFmtId="0" fontId="55" fillId="2" borderId="16" xfId="1786" applyFont="1" applyFill="1" applyBorder="1" applyAlignment="1">
      <alignment horizontal="center" vertical="center"/>
    </xf>
    <xf numFmtId="0" fontId="55" fillId="2" borderId="26" xfId="1786" applyFont="1" applyFill="1" applyBorder="1" applyAlignment="1">
      <alignment horizontal="center" vertical="center"/>
    </xf>
    <xf numFmtId="0" fontId="53" fillId="2" borderId="40" xfId="1786" applyFont="1" applyFill="1" applyBorder="1" applyAlignment="1">
      <alignment horizontal="center"/>
    </xf>
    <xf numFmtId="180" fontId="53" fillId="2" borderId="0" xfId="1787" applyFont="1" applyFill="1" applyBorder="1" applyAlignment="1">
      <alignment horizontal="center"/>
    </xf>
    <xf numFmtId="0" fontId="53" fillId="2" borderId="38" xfId="1786" applyFont="1" applyFill="1" applyBorder="1" applyAlignment="1">
      <alignment horizontal="center"/>
    </xf>
    <xf numFmtId="0" fontId="53" fillId="2" borderId="2" xfId="1786" applyFont="1" applyFill="1" applyBorder="1" applyAlignment="1">
      <alignment horizontal="center"/>
    </xf>
    <xf numFmtId="0" fontId="53" fillId="2" borderId="0" xfId="1786" applyFont="1" applyFill="1" applyBorder="1" applyAlignment="1">
      <alignment horizontal="center"/>
    </xf>
    <xf numFmtId="0" fontId="56" fillId="2" borderId="41" xfId="1786" applyFont="1" applyFill="1" applyBorder="1" applyAlignment="1">
      <alignment horizontal="center"/>
    </xf>
    <xf numFmtId="0" fontId="56" fillId="2" borderId="42" xfId="1786" applyFont="1" applyFill="1" applyBorder="1" applyAlignment="1">
      <alignment horizontal="center"/>
    </xf>
    <xf numFmtId="0" fontId="56" fillId="2" borderId="38" xfId="1786" applyFont="1" applyFill="1" applyBorder="1" applyAlignment="1">
      <alignment horizontal="center"/>
    </xf>
    <xf numFmtId="0" fontId="56" fillId="2" borderId="39" xfId="1786" applyFont="1" applyFill="1" applyBorder="1" applyAlignment="1">
      <alignment horizontal="center"/>
    </xf>
    <xf numFmtId="0" fontId="53" fillId="2" borderId="36" xfId="1786" applyFont="1" applyFill="1" applyBorder="1" applyAlignment="1">
      <alignment horizontal="center"/>
    </xf>
    <xf numFmtId="180" fontId="53" fillId="2" borderId="43" xfId="1787" applyFont="1" applyFill="1" applyBorder="1" applyAlignment="1">
      <alignment horizontal="center"/>
    </xf>
    <xf numFmtId="0" fontId="53" fillId="2" borderId="44" xfId="1786" applyFont="1" applyFill="1" applyBorder="1" applyAlignment="1">
      <alignment horizontal="center"/>
    </xf>
    <xf numFmtId="0" fontId="53" fillId="2" borderId="37" xfId="1786" applyFont="1" applyFill="1" applyBorder="1" applyAlignment="1">
      <alignment horizontal="center"/>
    </xf>
    <xf numFmtId="0" fontId="53" fillId="2" borderId="43" xfId="1786" applyFont="1" applyFill="1" applyBorder="1" applyAlignment="1">
      <alignment horizontal="center"/>
    </xf>
    <xf numFmtId="0" fontId="56" fillId="2" borderId="44" xfId="1786" applyFont="1" applyFill="1" applyBorder="1" applyAlignment="1">
      <alignment horizontal="center"/>
    </xf>
    <xf numFmtId="0" fontId="56" fillId="2" borderId="45" xfId="1786" applyFont="1" applyFill="1" applyBorder="1" applyAlignment="1">
      <alignment horizontal="center"/>
    </xf>
    <xf numFmtId="0" fontId="53" fillId="2" borderId="41" xfId="1786" applyFont="1" applyFill="1" applyBorder="1" applyAlignment="1">
      <alignment horizontal="center"/>
    </xf>
    <xf numFmtId="0" fontId="53" fillId="2" borderId="46" xfId="1786" applyFont="1" applyFill="1" applyBorder="1" applyAlignment="1">
      <alignment horizontal="center"/>
    </xf>
    <xf numFmtId="0" fontId="53" fillId="2" borderId="47" xfId="1786" applyFont="1" applyFill="1" applyBorder="1" applyAlignment="1">
      <alignment horizontal="center"/>
    </xf>
    <xf numFmtId="0" fontId="53" fillId="2" borderId="3" xfId="1786" applyFont="1" applyFill="1" applyBorder="1" applyAlignment="1">
      <alignment horizontal="center"/>
    </xf>
    <xf numFmtId="180" fontId="53" fillId="2" borderId="3" xfId="1787" applyFont="1" applyFill="1" applyBorder="1" applyAlignment="1">
      <alignment horizontal="center"/>
    </xf>
    <xf numFmtId="0" fontId="53" fillId="2" borderId="27" xfId="1786" applyFont="1" applyFill="1" applyBorder="1" applyAlignment="1">
      <alignment horizontal="center"/>
    </xf>
    <xf numFmtId="180" fontId="53" fillId="2" borderId="29" xfId="1787" applyFont="1" applyFill="1" applyBorder="1" applyAlignment="1">
      <alignment horizontal="center"/>
    </xf>
    <xf numFmtId="0" fontId="53" fillId="2" borderId="30" xfId="1786" applyFont="1" applyFill="1" applyBorder="1" applyAlignment="1">
      <alignment horizontal="center"/>
    </xf>
    <xf numFmtId="0" fontId="53" fillId="2" borderId="48" xfId="1786" applyFont="1" applyFill="1" applyBorder="1" applyAlignment="1">
      <alignment horizontal="center"/>
    </xf>
    <xf numFmtId="0" fontId="53" fillId="2" borderId="49" xfId="1786" applyFont="1" applyFill="1" applyBorder="1" applyAlignment="1">
      <alignment horizontal="center"/>
    </xf>
    <xf numFmtId="0" fontId="56" fillId="2" borderId="30" xfId="1786" applyFont="1" applyFill="1" applyBorder="1" applyAlignment="1">
      <alignment horizontal="center"/>
    </xf>
    <xf numFmtId="0" fontId="56" fillId="2" borderId="14" xfId="1786" applyFont="1" applyFill="1" applyBorder="1" applyAlignment="1">
      <alignment horizontal="center"/>
    </xf>
    <xf numFmtId="0" fontId="57" fillId="2" borderId="0" xfId="1786" applyFont="1" applyFill="1"/>
    <xf numFmtId="0" fontId="53" fillId="0" borderId="0" xfId="1786" applyFont="1" applyAlignment="1">
      <alignment horizontal="right"/>
    </xf>
    <xf numFmtId="0" fontId="58" fillId="2" borderId="0" xfId="1786" applyFont="1" applyFill="1" applyAlignment="1">
      <alignment vertical="top" wrapText="1"/>
    </xf>
    <xf numFmtId="0" fontId="53" fillId="60" borderId="0" xfId="1786" applyFont="1" applyFill="1" applyAlignment="1">
      <alignment horizontal="center"/>
    </xf>
    <xf numFmtId="0" fontId="53" fillId="2" borderId="0" xfId="1786" applyFont="1" applyFill="1" applyAlignment="1">
      <alignment horizontal="center"/>
    </xf>
    <xf numFmtId="0" fontId="63" fillId="0" borderId="0" xfId="634" applyFont="1" applyBorder="1" applyAlignment="1">
      <alignment horizontal="left"/>
    </xf>
    <xf numFmtId="0" fontId="28" fillId="0" borderId="0" xfId="634" applyFont="1" applyBorder="1" applyAlignment="1">
      <alignment horizontal="center"/>
    </xf>
    <xf numFmtId="0" fontId="28" fillId="0" borderId="0" xfId="634" applyFont="1"/>
    <xf numFmtId="0" fontId="15" fillId="0" borderId="0" xfId="634" applyFont="1"/>
    <xf numFmtId="0" fontId="6" fillId="0" borderId="0" xfId="634" applyFont="1"/>
    <xf numFmtId="0" fontId="67" fillId="0" borderId="0" xfId="634" applyFont="1"/>
    <xf numFmtId="10" fontId="6" fillId="0" borderId="0" xfId="634" applyNumberFormat="1" applyFont="1"/>
    <xf numFmtId="0" fontId="66" fillId="0" borderId="26" xfId="634" applyFont="1" applyBorder="1" applyAlignment="1">
      <alignment horizontal="distributed"/>
    </xf>
    <xf numFmtId="179" fontId="69" fillId="0" borderId="26" xfId="634" applyNumberFormat="1" applyFont="1" applyBorder="1" applyAlignment="1">
      <alignment vertical="center"/>
    </xf>
    <xf numFmtId="0" fontId="70" fillId="0" borderId="0" xfId="634" applyFont="1"/>
    <xf numFmtId="0" fontId="66" fillId="0" borderId="26" xfId="634" applyFont="1" applyBorder="1" applyAlignment="1">
      <alignment horizontal="distributed" vertical="center"/>
    </xf>
    <xf numFmtId="0" fontId="69" fillId="0" borderId="26" xfId="634" applyFont="1" applyBorder="1" applyAlignment="1">
      <alignment horizontal="center" vertical="center"/>
    </xf>
    <xf numFmtId="179" fontId="66" fillId="0" borderId="26" xfId="634" applyNumberFormat="1" applyFont="1" applyBorder="1" applyAlignment="1">
      <alignment vertical="center"/>
    </xf>
    <xf numFmtId="179" fontId="68" fillId="0" borderId="26" xfId="634" applyNumberFormat="1" applyFont="1" applyBorder="1" applyAlignment="1">
      <alignment vertical="center"/>
    </xf>
    <xf numFmtId="0" fontId="28" fillId="0" borderId="26" xfId="634" applyBorder="1" applyAlignment="1">
      <alignment vertical="center"/>
    </xf>
    <xf numFmtId="0" fontId="28" fillId="0" borderId="26" xfId="634" applyFont="1" applyBorder="1" applyAlignment="1">
      <alignment vertical="center"/>
    </xf>
    <xf numFmtId="0" fontId="75" fillId="60" borderId="0" xfId="634" applyFont="1" applyFill="1" applyAlignment="1">
      <alignment horizontal="center"/>
    </xf>
    <xf numFmtId="0" fontId="76" fillId="0" borderId="0" xfId="634" applyFont="1" applyAlignment="1">
      <alignment horizontal="center"/>
    </xf>
    <xf numFmtId="180" fontId="53" fillId="2" borderId="0" xfId="1786" applyNumberFormat="1" applyFont="1" applyFill="1"/>
    <xf numFmtId="181" fontId="74" fillId="60" borderId="0" xfId="5" applyNumberFormat="1" applyFont="1" applyFill="1" applyAlignment="1">
      <alignment horizontal="right"/>
    </xf>
    <xf numFmtId="179" fontId="75" fillId="60" borderId="0" xfId="634" applyNumberFormat="1" applyFont="1" applyFill="1" applyAlignment="1">
      <alignment horizontal="center"/>
    </xf>
    <xf numFmtId="0" fontId="71" fillId="0" borderId="0" xfId="634" applyFont="1" applyAlignment="1">
      <alignment horizontal="left" vertical="center"/>
    </xf>
    <xf numFmtId="0" fontId="71" fillId="0" borderId="0" xfId="634" applyFont="1" applyAlignment="1"/>
    <xf numFmtId="182" fontId="81" fillId="2" borderId="52" xfId="0" applyNumberFormat="1" applyFont="1" applyFill="1" applyBorder="1" applyAlignment="1" applyProtection="1">
      <alignment horizontal="right" vertical="center" shrinkToFit="1"/>
      <protection locked="0"/>
    </xf>
    <xf numFmtId="0" fontId="81" fillId="2" borderId="52" xfId="0" applyNumberFormat="1" applyFont="1" applyFill="1" applyBorder="1" applyAlignment="1" applyProtection="1">
      <alignment horizontal="right" vertical="center" shrinkToFit="1"/>
      <protection locked="0"/>
    </xf>
    <xf numFmtId="0" fontId="87" fillId="3" borderId="4" xfId="0" applyFont="1" applyFill="1" applyBorder="1" applyAlignment="1" applyProtection="1">
      <alignment horizontal="right" vertical="top"/>
      <protection hidden="1"/>
    </xf>
    <xf numFmtId="0" fontId="87" fillId="3" borderId="16" xfId="0" applyFont="1" applyFill="1" applyBorder="1" applyAlignment="1" applyProtection="1">
      <alignment horizontal="right" vertical="top"/>
      <protection hidden="1"/>
    </xf>
    <xf numFmtId="0" fontId="87" fillId="2" borderId="0" xfId="0" applyFont="1" applyFill="1" applyAlignment="1" applyProtection="1">
      <alignment vertical="top"/>
      <protection hidden="1"/>
    </xf>
    <xf numFmtId="0" fontId="87" fillId="3" borderId="4" xfId="0" applyFont="1" applyFill="1" applyBorder="1" applyAlignment="1" applyProtection="1">
      <alignment horizontal="left" vertical="top"/>
      <protection hidden="1"/>
    </xf>
    <xf numFmtId="0" fontId="87" fillId="3" borderId="15" xfId="0" applyFont="1" applyFill="1" applyBorder="1" applyAlignment="1" applyProtection="1">
      <alignment horizontal="right" vertical="top"/>
      <protection hidden="1"/>
    </xf>
    <xf numFmtId="0" fontId="87" fillId="3" borderId="16" xfId="0" applyFont="1" applyFill="1" applyBorder="1" applyAlignment="1" applyProtection="1">
      <alignment vertical="top" wrapText="1"/>
      <protection hidden="1"/>
    </xf>
    <xf numFmtId="0" fontId="87" fillId="0" borderId="0" xfId="0" applyFont="1" applyAlignment="1" applyProtection="1">
      <alignment vertical="top"/>
      <protection hidden="1"/>
    </xf>
    <xf numFmtId="0" fontId="87" fillId="2" borderId="4" xfId="0" applyFont="1" applyFill="1" applyBorder="1" applyAlignment="1" applyProtection="1">
      <alignment horizontal="right" vertical="top"/>
      <protection hidden="1"/>
    </xf>
    <xf numFmtId="0" fontId="87" fillId="2" borderId="16" xfId="0" applyFont="1" applyFill="1" applyBorder="1" applyAlignment="1" applyProtection="1">
      <alignment horizontal="right" vertical="top"/>
      <protection hidden="1"/>
    </xf>
    <xf numFmtId="0" fontId="87" fillId="2" borderId="4" xfId="0" applyFont="1" applyFill="1" applyBorder="1" applyAlignment="1" applyProtection="1">
      <alignment horizontal="left" vertical="top"/>
      <protection hidden="1"/>
    </xf>
    <xf numFmtId="0" fontId="88" fillId="2" borderId="15" xfId="0" applyFont="1" applyFill="1" applyBorder="1" applyAlignment="1" applyProtection="1">
      <alignment horizontal="right" vertical="top"/>
      <protection locked="0"/>
    </xf>
    <xf numFmtId="0" fontId="88" fillId="2" borderId="16" xfId="0" applyFont="1" applyFill="1" applyBorder="1" applyAlignment="1" applyProtection="1">
      <alignment vertical="top" wrapText="1"/>
      <protection locked="0"/>
    </xf>
    <xf numFmtId="0" fontId="87" fillId="2" borderId="4" xfId="0" applyFont="1" applyFill="1" applyBorder="1" applyAlignment="1" applyProtection="1">
      <alignment horizontal="left" vertical="top" wrapText="1"/>
      <protection hidden="1"/>
    </xf>
    <xf numFmtId="0" fontId="87" fillId="0" borderId="0" xfId="0" applyFont="1" applyAlignment="1" applyProtection="1">
      <alignment horizontal="right" vertical="top"/>
      <protection hidden="1"/>
    </xf>
    <xf numFmtId="0" fontId="87" fillId="0" borderId="0" xfId="0" applyFont="1" applyAlignment="1" applyProtection="1">
      <alignment horizontal="left" vertical="top"/>
      <protection hidden="1"/>
    </xf>
    <xf numFmtId="0" fontId="87" fillId="0" borderId="0" xfId="0" applyFont="1" applyAlignment="1" applyProtection="1">
      <alignment vertical="top" wrapText="1"/>
      <protection hidden="1"/>
    </xf>
    <xf numFmtId="177" fontId="81" fillId="2" borderId="52" xfId="0" applyNumberFormat="1" applyFont="1" applyFill="1" applyBorder="1" applyAlignment="1" applyProtection="1">
      <alignment horizontal="right" vertical="center" shrinkToFit="1"/>
      <protection locked="0"/>
    </xf>
    <xf numFmtId="9" fontId="81" fillId="2" borderId="52" xfId="1789" applyFont="1" applyFill="1" applyBorder="1" applyAlignment="1" applyProtection="1">
      <alignment horizontal="right" vertical="center" shrinkToFit="1"/>
      <protection locked="0"/>
    </xf>
    <xf numFmtId="0" fontId="55" fillId="2" borderId="0" xfId="1786" applyFont="1" applyFill="1" applyAlignment="1" applyProtection="1">
      <alignment horizontal="center"/>
      <protection hidden="1"/>
    </xf>
    <xf numFmtId="0" fontId="53" fillId="60" borderId="0" xfId="1786" applyFont="1" applyFill="1" applyAlignment="1" applyProtection="1">
      <alignment horizontal="center"/>
      <protection hidden="1"/>
    </xf>
    <xf numFmtId="0" fontId="53" fillId="2" borderId="0" xfId="1786" applyFont="1" applyFill="1" applyAlignment="1" applyProtection="1">
      <alignment horizontal="center"/>
      <protection hidden="1"/>
    </xf>
    <xf numFmtId="0" fontId="55" fillId="2" borderId="0" xfId="1786" applyFont="1" applyFill="1" applyProtection="1">
      <protection hidden="1"/>
    </xf>
    <xf numFmtId="0" fontId="53" fillId="2" borderId="0" xfId="0" applyFont="1" applyFill="1" applyAlignment="1" applyProtection="1">
      <protection hidden="1"/>
    </xf>
    <xf numFmtId="0" fontId="54" fillId="2" borderId="0" xfId="0" applyFont="1" applyFill="1" applyBorder="1" applyAlignment="1" applyProtection="1">
      <alignment horizontal="centerContinuous"/>
      <protection hidden="1"/>
    </xf>
    <xf numFmtId="0" fontId="53" fillId="2" borderId="0" xfId="0" applyFont="1" applyFill="1" applyBorder="1" applyAlignment="1" applyProtection="1">
      <alignment horizontal="centerContinuous"/>
      <protection hidden="1"/>
    </xf>
    <xf numFmtId="0" fontId="53" fillId="2" borderId="0" xfId="1786" applyFont="1" applyFill="1" applyProtection="1">
      <protection hidden="1"/>
    </xf>
    <xf numFmtId="0" fontId="55" fillId="2" borderId="0" xfId="0" applyFont="1" applyFill="1" applyBorder="1" applyAlignment="1" applyProtection="1">
      <alignment horizontal="right"/>
      <protection hidden="1"/>
    </xf>
    <xf numFmtId="0" fontId="55" fillId="2" borderId="26" xfId="0" applyFont="1" applyFill="1" applyBorder="1" applyAlignment="1" applyProtection="1">
      <alignment horizontal="center" vertical="center" wrapText="1"/>
      <protection hidden="1"/>
    </xf>
    <xf numFmtId="0" fontId="55" fillId="2" borderId="16" xfId="0" applyFont="1" applyFill="1" applyBorder="1" applyAlignment="1" applyProtection="1">
      <alignment horizontal="center" vertical="center"/>
      <protection hidden="1"/>
    </xf>
    <xf numFmtId="0" fontId="55" fillId="2" borderId="26" xfId="0" applyFont="1" applyFill="1" applyBorder="1" applyAlignment="1" applyProtection="1">
      <alignment horizontal="center" vertical="center"/>
      <protection hidden="1"/>
    </xf>
    <xf numFmtId="181" fontId="92" fillId="60" borderId="0" xfId="5" applyNumberFormat="1" applyFont="1" applyFill="1" applyAlignment="1" applyProtection="1">
      <alignment horizontal="right"/>
      <protection hidden="1"/>
    </xf>
    <xf numFmtId="0" fontId="53" fillId="2" borderId="40" xfId="0" applyFont="1" applyFill="1" applyBorder="1" applyAlignment="1" applyProtection="1">
      <alignment horizontal="center"/>
      <protection hidden="1"/>
    </xf>
    <xf numFmtId="180" fontId="53" fillId="2" borderId="0" xfId="1787" applyFont="1" applyFill="1" applyBorder="1" applyAlignment="1" applyProtection="1">
      <alignment horizontal="center"/>
      <protection hidden="1"/>
    </xf>
    <xf numFmtId="0" fontId="53" fillId="2" borderId="38" xfId="0" applyFont="1" applyFill="1" applyBorder="1" applyAlignment="1" applyProtection="1">
      <alignment horizontal="center"/>
      <protection hidden="1"/>
    </xf>
    <xf numFmtId="0" fontId="53" fillId="2" borderId="2" xfId="0" applyFont="1" applyFill="1" applyBorder="1" applyAlignment="1" applyProtection="1">
      <alignment horizontal="center"/>
      <protection hidden="1"/>
    </xf>
    <xf numFmtId="0" fontId="53" fillId="2" borderId="0" xfId="0" applyFont="1" applyFill="1" applyBorder="1" applyAlignment="1" applyProtection="1">
      <alignment horizontal="center"/>
      <protection hidden="1"/>
    </xf>
    <xf numFmtId="0" fontId="56" fillId="2" borderId="38" xfId="0" applyFont="1" applyFill="1" applyBorder="1" applyAlignment="1" applyProtection="1">
      <alignment horizontal="center"/>
      <protection hidden="1"/>
    </xf>
    <xf numFmtId="0" fontId="56" fillId="2" borderId="39" xfId="0" applyFont="1" applyFill="1" applyBorder="1" applyAlignment="1" applyProtection="1">
      <alignment horizontal="center"/>
      <protection hidden="1"/>
    </xf>
    <xf numFmtId="0" fontId="53" fillId="2" borderId="36" xfId="0" applyFont="1" applyFill="1" applyBorder="1" applyAlignment="1" applyProtection="1">
      <alignment horizontal="center"/>
      <protection hidden="1"/>
    </xf>
    <xf numFmtId="180" fontId="53" fillId="2" borderId="43" xfId="1787" applyFont="1" applyFill="1" applyBorder="1" applyAlignment="1" applyProtection="1">
      <alignment horizontal="center"/>
      <protection hidden="1"/>
    </xf>
    <xf numFmtId="0" fontId="53" fillId="2" borderId="44" xfId="0" applyFont="1" applyFill="1" applyBorder="1" applyAlignment="1" applyProtection="1">
      <alignment horizontal="center"/>
      <protection hidden="1"/>
    </xf>
    <xf numFmtId="0" fontId="53" fillId="2" borderId="37" xfId="0" applyFont="1" applyFill="1" applyBorder="1" applyAlignment="1" applyProtection="1">
      <alignment horizontal="center"/>
      <protection hidden="1"/>
    </xf>
    <xf numFmtId="0" fontId="53" fillId="2" borderId="43" xfId="0" applyFont="1" applyFill="1" applyBorder="1" applyAlignment="1" applyProtection="1">
      <alignment horizontal="center"/>
      <protection hidden="1"/>
    </xf>
    <xf numFmtId="0" fontId="56" fillId="2" borderId="44" xfId="0" applyFont="1" applyFill="1" applyBorder="1" applyAlignment="1" applyProtection="1">
      <alignment horizontal="center"/>
      <protection hidden="1"/>
    </xf>
    <xf numFmtId="0" fontId="56" fillId="2" borderId="45" xfId="0" applyFont="1" applyFill="1" applyBorder="1" applyAlignment="1" applyProtection="1">
      <alignment horizontal="center"/>
      <protection hidden="1"/>
    </xf>
    <xf numFmtId="0" fontId="53" fillId="2" borderId="41" xfId="0" applyFont="1" applyFill="1" applyBorder="1" applyAlignment="1" applyProtection="1">
      <alignment horizontal="center"/>
      <protection hidden="1"/>
    </xf>
    <xf numFmtId="0" fontId="53" fillId="2" borderId="46" xfId="0" applyFont="1" applyFill="1" applyBorder="1" applyAlignment="1" applyProtection="1">
      <alignment horizontal="center"/>
      <protection hidden="1"/>
    </xf>
    <xf numFmtId="0" fontId="56" fillId="2" borderId="41" xfId="0" applyFont="1" applyFill="1" applyBorder="1" applyAlignment="1" applyProtection="1">
      <alignment horizontal="center"/>
      <protection hidden="1"/>
    </xf>
    <xf numFmtId="0" fontId="56" fillId="2" borderId="42" xfId="0" applyFont="1" applyFill="1" applyBorder="1" applyAlignment="1" applyProtection="1">
      <alignment horizontal="center"/>
      <protection hidden="1"/>
    </xf>
    <xf numFmtId="0" fontId="53" fillId="2" borderId="47" xfId="0" applyFont="1" applyFill="1" applyBorder="1" applyAlignment="1" applyProtection="1">
      <alignment horizontal="center"/>
      <protection hidden="1"/>
    </xf>
    <xf numFmtId="0" fontId="53" fillId="2" borderId="51" xfId="0" applyFont="1" applyFill="1" applyBorder="1" applyAlignment="1" applyProtection="1">
      <alignment horizontal="center"/>
      <protection hidden="1"/>
    </xf>
    <xf numFmtId="180" fontId="53" fillId="2" borderId="51" xfId="1787" applyFont="1" applyFill="1" applyBorder="1" applyAlignment="1" applyProtection="1">
      <alignment horizontal="center"/>
      <protection hidden="1"/>
    </xf>
    <xf numFmtId="0" fontId="53" fillId="2" borderId="27" xfId="0" applyFont="1" applyFill="1" applyBorder="1" applyAlignment="1" applyProtection="1">
      <alignment horizontal="center"/>
      <protection hidden="1"/>
    </xf>
    <xf numFmtId="180" fontId="53" fillId="2" borderId="29" xfId="1787" applyFont="1" applyFill="1" applyBorder="1" applyAlignment="1" applyProtection="1">
      <alignment horizontal="center"/>
      <protection hidden="1"/>
    </xf>
    <xf numFmtId="0" fontId="53" fillId="2" borderId="59" xfId="0" applyFont="1" applyFill="1" applyBorder="1" applyAlignment="1" applyProtection="1">
      <alignment horizontal="center"/>
      <protection hidden="1"/>
    </xf>
    <xf numFmtId="0" fontId="53" fillId="2" borderId="60" xfId="0" applyFont="1" applyFill="1" applyBorder="1" applyAlignment="1" applyProtection="1">
      <alignment horizontal="center"/>
      <protection hidden="1"/>
    </xf>
    <xf numFmtId="0" fontId="53" fillId="2" borderId="61" xfId="0" applyFont="1" applyFill="1" applyBorder="1" applyAlignment="1" applyProtection="1">
      <alignment horizontal="center"/>
      <protection hidden="1"/>
    </xf>
    <xf numFmtId="0" fontId="56" fillId="2" borderId="59" xfId="0" applyFont="1" applyFill="1" applyBorder="1" applyAlignment="1" applyProtection="1">
      <alignment horizontal="center"/>
      <protection hidden="1"/>
    </xf>
    <xf numFmtId="0" fontId="56" fillId="2" borderId="62" xfId="0" applyFont="1" applyFill="1" applyBorder="1" applyAlignment="1" applyProtection="1">
      <alignment horizontal="center"/>
      <protection hidden="1"/>
    </xf>
    <xf numFmtId="180" fontId="55" fillId="2" borderId="0" xfId="1786" applyNumberFormat="1" applyFont="1" applyFill="1" applyProtection="1">
      <protection hidden="1"/>
    </xf>
    <xf numFmtId="0" fontId="57" fillId="2" borderId="0" xfId="0" applyFont="1" applyFill="1" applyAlignment="1" applyProtection="1">
      <protection hidden="1"/>
    </xf>
    <xf numFmtId="0" fontId="53" fillId="0" borderId="0" xfId="0" applyFont="1" applyAlignment="1" applyProtection="1">
      <alignment horizontal="right"/>
      <protection hidden="1"/>
    </xf>
    <xf numFmtId="0" fontId="57" fillId="2" borderId="0" xfId="1786" applyFont="1" applyFill="1" applyProtection="1">
      <protection hidden="1"/>
    </xf>
    <xf numFmtId="0" fontId="58" fillId="2" borderId="0" xfId="0" applyFont="1" applyFill="1" applyAlignment="1" applyProtection="1">
      <alignment vertical="top" wrapText="1"/>
      <protection hidden="1"/>
    </xf>
    <xf numFmtId="0" fontId="75" fillId="60" borderId="0" xfId="634" applyFont="1" applyFill="1" applyAlignment="1" applyProtection="1">
      <alignment horizontal="center"/>
      <protection hidden="1"/>
    </xf>
    <xf numFmtId="179" fontId="75" fillId="60" borderId="0" xfId="634" applyNumberFormat="1" applyFont="1" applyFill="1" applyAlignment="1" applyProtection="1">
      <alignment horizontal="center"/>
      <protection hidden="1"/>
    </xf>
    <xf numFmtId="0" fontId="76" fillId="0" borderId="0" xfId="634" applyFont="1" applyAlignment="1" applyProtection="1">
      <alignment horizontal="center"/>
      <protection hidden="1"/>
    </xf>
    <xf numFmtId="0" fontId="63" fillId="0" borderId="0" xfId="634" applyFont="1" applyBorder="1" applyAlignment="1" applyProtection="1">
      <alignment horizontal="left"/>
      <protection hidden="1"/>
    </xf>
    <xf numFmtId="0" fontId="28" fillId="0" borderId="0" xfId="634" applyFont="1" applyBorder="1" applyAlignment="1" applyProtection="1">
      <alignment horizontal="center"/>
      <protection hidden="1"/>
    </xf>
    <xf numFmtId="0" fontId="67" fillId="0" borderId="0" xfId="634" applyFont="1" applyProtection="1">
      <protection hidden="1"/>
    </xf>
    <xf numFmtId="0" fontId="28" fillId="0" borderId="0" xfId="634" applyFont="1" applyProtection="1">
      <protection hidden="1"/>
    </xf>
    <xf numFmtId="10" fontId="93" fillId="0" borderId="0" xfId="0" applyNumberFormat="1" applyFont="1" applyAlignment="1" applyProtection="1">
      <protection hidden="1"/>
    </xf>
    <xf numFmtId="10" fontId="93" fillId="0" borderId="0" xfId="634" applyNumberFormat="1" applyFont="1" applyProtection="1">
      <protection hidden="1"/>
    </xf>
    <xf numFmtId="0" fontId="15" fillId="0" borderId="0" xfId="634" applyFont="1" applyProtection="1">
      <protection hidden="1"/>
    </xf>
    <xf numFmtId="0" fontId="6" fillId="0" borderId="0" xfId="634" applyFont="1" applyProtection="1">
      <protection hidden="1"/>
    </xf>
    <xf numFmtId="179" fontId="66" fillId="0" borderId="4" xfId="0" applyNumberFormat="1" applyFont="1" applyBorder="1" applyAlignment="1" applyProtection="1">
      <alignment vertical="center"/>
      <protection hidden="1"/>
    </xf>
    <xf numFmtId="179" fontId="66" fillId="0" borderId="16" xfId="0" applyNumberFormat="1" applyFont="1" applyBorder="1" applyAlignment="1" applyProtection="1">
      <alignment vertical="center"/>
      <protection hidden="1"/>
    </xf>
    <xf numFmtId="179" fontId="68" fillId="0" borderId="4" xfId="0" applyNumberFormat="1" applyFont="1" applyBorder="1" applyAlignment="1" applyProtection="1">
      <alignment vertical="center"/>
      <protection hidden="1"/>
    </xf>
    <xf numFmtId="179" fontId="68" fillId="0" borderId="16" xfId="0" applyNumberFormat="1" applyFont="1" applyBorder="1" applyAlignment="1" applyProtection="1">
      <alignment vertical="center"/>
      <protection hidden="1"/>
    </xf>
    <xf numFmtId="179" fontId="66" fillId="0" borderId="53" xfId="0" applyNumberFormat="1" applyFont="1" applyBorder="1" applyAlignment="1" applyProtection="1">
      <alignment vertical="center"/>
      <protection hidden="1"/>
    </xf>
    <xf numFmtId="179" fontId="66" fillId="0" borderId="26" xfId="0" applyNumberFormat="1" applyFont="1" applyBorder="1" applyAlignment="1" applyProtection="1">
      <alignment vertical="center"/>
      <protection hidden="1"/>
    </xf>
    <xf numFmtId="0" fontId="0" fillId="0" borderId="53" xfId="0" applyFont="1" applyBorder="1" applyAlignment="1" applyProtection="1">
      <alignment vertical="center"/>
      <protection hidden="1"/>
    </xf>
    <xf numFmtId="0" fontId="66" fillId="0" borderId="26" xfId="0" applyFont="1" applyBorder="1" applyAlignment="1" applyProtection="1">
      <alignment horizontal="distributed"/>
      <protection hidden="1"/>
    </xf>
    <xf numFmtId="0" fontId="66" fillId="0" borderId="16" xfId="0" applyFont="1" applyBorder="1" applyAlignment="1" applyProtection="1">
      <alignment horizontal="distributed"/>
      <protection hidden="1"/>
    </xf>
    <xf numFmtId="0" fontId="66" fillId="0" borderId="63" xfId="0" applyFont="1" applyBorder="1" applyAlignment="1" applyProtection="1">
      <alignment horizontal="distributed"/>
      <protection hidden="1"/>
    </xf>
    <xf numFmtId="0" fontId="66" fillId="0" borderId="64" xfId="0" applyFont="1" applyBorder="1" applyAlignment="1" applyProtection="1">
      <alignment horizontal="distributed" vertical="center"/>
      <protection hidden="1"/>
    </xf>
    <xf numFmtId="0" fontId="66" fillId="0" borderId="65" xfId="0" applyFont="1" applyBorder="1" applyAlignment="1" applyProtection="1">
      <alignment horizontal="distributed"/>
      <protection hidden="1"/>
    </xf>
    <xf numFmtId="0" fontId="69" fillId="0" borderId="66" xfId="634" applyFont="1" applyBorder="1" applyAlignment="1" applyProtection="1">
      <alignment horizontal="center" vertical="center"/>
      <protection hidden="1"/>
    </xf>
    <xf numFmtId="179" fontId="69" fillId="0" borderId="64" xfId="634" applyNumberFormat="1" applyFont="1" applyBorder="1" applyAlignment="1" applyProtection="1">
      <alignment vertical="center"/>
      <protection hidden="1"/>
    </xf>
    <xf numFmtId="179" fontId="69" fillId="0" borderId="63" xfId="634" applyNumberFormat="1" applyFont="1" applyBorder="1" applyAlignment="1" applyProtection="1">
      <alignment vertical="center"/>
      <protection hidden="1"/>
    </xf>
    <xf numFmtId="0" fontId="70" fillId="0" borderId="0" xfId="634" applyFont="1" applyProtection="1">
      <protection hidden="1"/>
    </xf>
    <xf numFmtId="0" fontId="69" fillId="0" borderId="67" xfId="634" applyFont="1" applyBorder="1" applyAlignment="1" applyProtection="1">
      <alignment horizontal="center" vertical="center"/>
      <protection hidden="1"/>
    </xf>
    <xf numFmtId="179" fontId="69" fillId="0" borderId="68" xfId="634" applyNumberFormat="1" applyFont="1" applyBorder="1" applyAlignment="1" applyProtection="1">
      <alignment vertical="center"/>
      <protection hidden="1"/>
    </xf>
    <xf numFmtId="179" fontId="69" fillId="0" borderId="69" xfId="634" applyNumberFormat="1" applyFont="1" applyBorder="1" applyAlignment="1" applyProtection="1">
      <alignment vertical="center"/>
      <protection hidden="1"/>
    </xf>
    <xf numFmtId="0" fontId="6" fillId="0" borderId="0" xfId="634" applyFont="1" applyBorder="1" applyProtection="1">
      <protection hidden="1"/>
    </xf>
    <xf numFmtId="0" fontId="71" fillId="0" borderId="0" xfId="0" applyFont="1" applyAlignment="1" applyProtection="1">
      <protection hidden="1"/>
    </xf>
    <xf numFmtId="0" fontId="71" fillId="0" borderId="0" xfId="0" applyFont="1" applyAlignment="1" applyProtection="1">
      <alignment horizontal="left" vertical="center"/>
      <protection hidden="1"/>
    </xf>
    <xf numFmtId="38" fontId="95" fillId="2" borderId="2" xfId="8" applyNumberFormat="1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Protection="1">
      <alignment vertical="center"/>
    </xf>
    <xf numFmtId="0" fontId="86" fillId="2" borderId="49" xfId="0" applyFont="1" applyFill="1" applyBorder="1" applyAlignment="1" applyProtection="1">
      <alignment horizontal="left" vertical="center"/>
    </xf>
    <xf numFmtId="0" fontId="2" fillId="2" borderId="49" xfId="0" applyFont="1" applyFill="1" applyBorder="1" applyAlignment="1" applyProtection="1">
      <alignment horizontal="left" vertical="center"/>
    </xf>
    <xf numFmtId="0" fontId="2" fillId="2" borderId="49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2" fillId="2" borderId="54" xfId="0" applyFont="1" applyFill="1" applyBorder="1" applyAlignment="1" applyProtection="1">
      <alignment vertical="center"/>
    </xf>
    <xf numFmtId="0" fontId="80" fillId="2" borderId="55" xfId="0" applyFont="1" applyFill="1" applyBorder="1" applyAlignment="1" applyProtection="1">
      <alignment vertical="center"/>
    </xf>
    <xf numFmtId="0" fontId="82" fillId="2" borderId="43" xfId="0" applyFont="1" applyFill="1" applyBorder="1" applyAlignment="1" applyProtection="1">
      <alignment vertical="center"/>
    </xf>
    <xf numFmtId="0" fontId="80" fillId="2" borderId="37" xfId="0" applyFont="1" applyFill="1" applyBorder="1" applyAlignment="1" applyProtection="1">
      <alignment vertical="center"/>
    </xf>
    <xf numFmtId="0" fontId="80" fillId="62" borderId="52" xfId="0" applyFont="1" applyFill="1" applyBorder="1" applyAlignment="1" applyProtection="1">
      <alignment horizontal="left" vertical="center" shrinkToFit="1"/>
    </xf>
    <xf numFmtId="182" fontId="80" fillId="65" borderId="52" xfId="5" applyNumberFormat="1" applyFont="1" applyFill="1" applyBorder="1" applyAlignment="1" applyProtection="1">
      <alignment vertical="center" shrinkToFit="1"/>
    </xf>
    <xf numFmtId="0" fontId="82" fillId="2" borderId="1" xfId="0" applyFont="1" applyFill="1" applyBorder="1" applyAlignment="1" applyProtection="1">
      <alignment vertical="center"/>
    </xf>
    <xf numFmtId="0" fontId="80" fillId="2" borderId="1" xfId="0" applyFont="1" applyFill="1" applyBorder="1" applyAlignment="1" applyProtection="1">
      <alignment vertical="center"/>
    </xf>
    <xf numFmtId="0" fontId="79" fillId="66" borderId="54" xfId="1788" applyNumberFormat="1" applyFont="1" applyFill="1" applyBorder="1" applyAlignment="1" applyProtection="1">
      <alignment horizontal="right" vertical="center" shrinkToFit="1"/>
    </xf>
    <xf numFmtId="38" fontId="94" fillId="2" borderId="55" xfId="1788" applyNumberFormat="1" applyFont="1" applyFill="1" applyBorder="1" applyAlignment="1" applyProtection="1">
      <alignment horizontal="left" vertical="center" shrinkToFit="1"/>
      <protection locked="0"/>
    </xf>
    <xf numFmtId="0" fontId="79" fillId="66" borderId="51" xfId="1788" applyNumberFormat="1" applyFont="1" applyFill="1" applyBorder="1" applyAlignment="1" applyProtection="1">
      <alignment horizontal="right" vertical="center" shrinkToFit="1"/>
    </xf>
    <xf numFmtId="0" fontId="79" fillId="66" borderId="51" xfId="0" applyFont="1" applyFill="1" applyBorder="1" applyAlignment="1" applyProtection="1">
      <alignment horizontal="right" vertical="center"/>
    </xf>
    <xf numFmtId="0" fontId="79" fillId="66" borderId="43" xfId="0" applyFont="1" applyFill="1" applyBorder="1" applyAlignment="1" applyProtection="1">
      <alignment horizontal="right" vertical="center"/>
    </xf>
    <xf numFmtId="182" fontId="80" fillId="64" borderId="52" xfId="5" applyNumberFormat="1" applyFont="1" applyFill="1" applyBorder="1" applyAlignment="1" applyProtection="1">
      <alignment vertical="center" shrinkToFit="1"/>
    </xf>
    <xf numFmtId="182" fontId="3" fillId="2" borderId="52" xfId="5" applyNumberFormat="1" applyFont="1" applyFill="1" applyBorder="1" applyAlignment="1" applyProtection="1">
      <alignment horizontal="right" vertical="center" shrinkToFit="1"/>
    </xf>
    <xf numFmtId="0" fontId="80" fillId="63" borderId="52" xfId="0" applyFont="1" applyFill="1" applyBorder="1" applyAlignment="1" applyProtection="1">
      <alignment horizontal="left" vertical="center"/>
    </xf>
    <xf numFmtId="183" fontId="85" fillId="61" borderId="52" xfId="0" applyNumberFormat="1" applyFont="1" applyFill="1" applyBorder="1" applyAlignment="1" applyProtection="1">
      <alignment horizontal="right" vertical="center" shrinkToFit="1"/>
    </xf>
    <xf numFmtId="183" fontId="85" fillId="61" borderId="52" xfId="0" applyNumberFormat="1" applyFont="1" applyFill="1" applyBorder="1" applyAlignment="1" applyProtection="1">
      <alignment vertical="center" shrinkToFit="1"/>
    </xf>
    <xf numFmtId="0" fontId="85" fillId="61" borderId="52" xfId="0" applyNumberFormat="1" applyFont="1" applyFill="1" applyBorder="1" applyAlignment="1" applyProtection="1">
      <alignment horizontal="right" vertical="center" shrinkToFit="1"/>
    </xf>
    <xf numFmtId="182" fontId="80" fillId="2" borderId="52" xfId="0" applyNumberFormat="1" applyFont="1" applyFill="1" applyBorder="1" applyAlignment="1" applyProtection="1">
      <alignment horizontal="right" vertical="center" shrinkToFit="1"/>
    </xf>
    <xf numFmtId="0" fontId="85" fillId="61" borderId="52" xfId="0" applyFont="1" applyFill="1" applyBorder="1" applyAlignment="1" applyProtection="1">
      <alignment vertical="center" shrinkToFit="1"/>
    </xf>
    <xf numFmtId="182" fontId="85" fillId="61" borderId="52" xfId="0" applyNumberFormat="1" applyFont="1" applyFill="1" applyBorder="1" applyAlignment="1" applyProtection="1">
      <alignment horizontal="right" vertical="center" shrinkToFit="1"/>
    </xf>
    <xf numFmtId="182" fontId="80" fillId="64" borderId="56" xfId="5" applyNumberFormat="1" applyFont="1" applyFill="1" applyBorder="1" applyAlignment="1" applyProtection="1">
      <alignment vertical="center" shrinkToFit="1"/>
    </xf>
    <xf numFmtId="182" fontId="80" fillId="2" borderId="56" xfId="0" applyNumberFormat="1" applyFont="1" applyFill="1" applyBorder="1" applyAlignment="1" applyProtection="1">
      <alignment horizontal="right" vertical="center" shrinkToFit="1"/>
    </xf>
    <xf numFmtId="182" fontId="80" fillId="2" borderId="58" xfId="0" applyNumberFormat="1" applyFont="1" applyFill="1" applyBorder="1" applyAlignment="1" applyProtection="1">
      <alignment horizontal="right" vertical="center" shrinkToFit="1"/>
    </xf>
    <xf numFmtId="10" fontId="81" fillId="2" borderId="52" xfId="1789" applyNumberFormat="1" applyFont="1" applyFill="1" applyBorder="1" applyAlignment="1" applyProtection="1">
      <alignment horizontal="right" vertical="center" shrinkToFit="1"/>
      <protection locked="0"/>
    </xf>
    <xf numFmtId="10" fontId="85" fillId="61" borderId="52" xfId="1789" applyNumberFormat="1" applyFont="1" applyFill="1" applyBorder="1" applyAlignment="1" applyProtection="1">
      <alignment horizontal="right" vertical="center" shrinkToFit="1"/>
    </xf>
    <xf numFmtId="0" fontId="91" fillId="2" borderId="0" xfId="0" applyFont="1" applyFill="1" applyBorder="1" applyAlignment="1" applyProtection="1">
      <alignment horizontal="left" vertical="center"/>
    </xf>
    <xf numFmtId="0" fontId="91" fillId="2" borderId="46" xfId="0" applyFont="1" applyFill="1" applyBorder="1" applyAlignment="1" applyProtection="1">
      <alignment horizontal="left" vertical="center"/>
    </xf>
    <xf numFmtId="0" fontId="3" fillId="2" borderId="46" xfId="0" applyFont="1" applyFill="1" applyBorder="1" applyAlignment="1" applyProtection="1">
      <alignment vertical="center"/>
    </xf>
    <xf numFmtId="0" fontId="71" fillId="0" borderId="0" xfId="634" applyFont="1" applyAlignment="1"/>
    <xf numFmtId="0" fontId="71" fillId="0" borderId="0" xfId="634" applyFont="1" applyAlignment="1">
      <alignment horizontal="left" vertical="center"/>
    </xf>
    <xf numFmtId="38" fontId="97" fillId="2" borderId="2" xfId="8" applyNumberFormat="1" applyFont="1" applyFill="1" applyBorder="1" applyAlignment="1" applyProtection="1">
      <alignment horizontal="left" vertical="center" shrinkToFit="1"/>
      <protection locked="0"/>
    </xf>
    <xf numFmtId="38" fontId="97" fillId="2" borderId="37" xfId="8" applyNumberFormat="1" applyFont="1" applyFill="1" applyBorder="1" applyAlignment="1" applyProtection="1">
      <alignment horizontal="left" vertical="center" shrinkToFit="1"/>
      <protection locked="0"/>
    </xf>
    <xf numFmtId="0" fontId="10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79" fontId="66" fillId="0" borderId="64" xfId="0" applyNumberFormat="1" applyFont="1" applyBorder="1" applyAlignment="1">
      <alignment vertical="center"/>
    </xf>
    <xf numFmtId="179" fontId="66" fillId="0" borderId="4" xfId="0" applyNumberFormat="1" applyFont="1" applyBorder="1" applyAlignment="1">
      <alignment vertical="center"/>
    </xf>
    <xf numFmtId="179" fontId="66" fillId="0" borderId="65" xfId="0" applyNumberFormat="1" applyFont="1" applyBorder="1" applyAlignment="1">
      <alignment vertical="center"/>
    </xf>
    <xf numFmtId="179" fontId="68" fillId="0" borderId="64" xfId="0" applyNumberFormat="1" applyFont="1" applyBorder="1" applyAlignment="1">
      <alignment vertical="center"/>
    </xf>
    <xf numFmtId="0" fontId="0" fillId="0" borderId="53" xfId="0" applyBorder="1" applyAlignment="1">
      <alignment vertical="center"/>
    </xf>
    <xf numFmtId="0" fontId="66" fillId="0" borderId="64" xfId="0" applyFont="1" applyBorder="1" applyAlignment="1">
      <alignment horizontal="distributed"/>
    </xf>
    <xf numFmtId="0" fontId="66" fillId="0" borderId="65" xfId="0" applyFont="1" applyBorder="1" applyAlignment="1">
      <alignment horizontal="distributed"/>
    </xf>
    <xf numFmtId="0" fontId="66" fillId="0" borderId="63" xfId="0" applyFont="1" applyBorder="1" applyAlignment="1">
      <alignment horizontal="distributed"/>
    </xf>
    <xf numFmtId="0" fontId="69" fillId="0" borderId="66" xfId="0" applyFont="1" applyBorder="1" applyAlignment="1">
      <alignment horizontal="center" vertical="center"/>
    </xf>
    <xf numFmtId="179" fontId="69" fillId="0" borderId="64" xfId="0" applyNumberFormat="1" applyFont="1" applyBorder="1" applyAlignment="1">
      <alignment vertical="center"/>
    </xf>
    <xf numFmtId="179" fontId="69" fillId="0" borderId="65" xfId="0" applyNumberFormat="1" applyFont="1" applyBorder="1" applyAlignment="1">
      <alignment vertical="center"/>
    </xf>
    <xf numFmtId="179" fontId="69" fillId="0" borderId="63" xfId="0" applyNumberFormat="1" applyFont="1" applyBorder="1" applyAlignment="1">
      <alignment vertical="center"/>
    </xf>
    <xf numFmtId="0" fontId="64" fillId="0" borderId="61" xfId="0" applyFont="1" applyBorder="1" applyAlignment="1">
      <alignment vertical="center"/>
    </xf>
    <xf numFmtId="0" fontId="65" fillId="0" borderId="61" xfId="0" applyFont="1" applyBorder="1" applyAlignment="1"/>
    <xf numFmtId="0" fontId="0" fillId="0" borderId="0" xfId="0" applyAlignment="1"/>
    <xf numFmtId="0" fontId="66" fillId="0" borderId="66" xfId="0" applyFont="1" applyBorder="1" applyAlignment="1"/>
    <xf numFmtId="0" fontId="100" fillId="0" borderId="0" xfId="0" applyFont="1" applyBorder="1" applyAlignment="1">
      <alignment vertical="center"/>
    </xf>
    <xf numFmtId="0" fontId="101" fillId="0" borderId="0" xfId="0" applyFont="1" applyBorder="1" applyAlignment="1">
      <alignment vertical="center"/>
    </xf>
    <xf numFmtId="0" fontId="66" fillId="0" borderId="70" xfId="0" applyFont="1" applyBorder="1" applyAlignment="1">
      <alignment vertical="top"/>
    </xf>
    <xf numFmtId="0" fontId="66" fillId="0" borderId="28" xfId="0" applyFont="1" applyBorder="1" applyAlignment="1">
      <alignment vertical="center"/>
    </xf>
    <xf numFmtId="0" fontId="66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2" xfId="0" applyBorder="1" applyAlignment="1"/>
    <xf numFmtId="0" fontId="0" fillId="0" borderId="33" xfId="0" applyBorder="1" applyAlignment="1"/>
    <xf numFmtId="0" fontId="66" fillId="0" borderId="71" xfId="0" applyFont="1" applyBorder="1" applyAlignment="1"/>
    <xf numFmtId="0" fontId="66" fillId="0" borderId="72" xfId="0" applyFont="1" applyBorder="1" applyAlignment="1"/>
    <xf numFmtId="0" fontId="66" fillId="0" borderId="66" xfId="0" applyFont="1" applyBorder="1" applyAlignment="1">
      <alignment vertical="top"/>
    </xf>
    <xf numFmtId="0" fontId="71" fillId="0" borderId="0" xfId="634" applyFont="1" applyBorder="1" applyAlignment="1"/>
    <xf numFmtId="0" fontId="73" fillId="0" borderId="0" xfId="634" applyFont="1" applyAlignment="1"/>
    <xf numFmtId="0" fontId="71" fillId="0" borderId="0" xfId="634" applyFont="1" applyAlignment="1">
      <alignment vertical="center"/>
    </xf>
    <xf numFmtId="0" fontId="73" fillId="0" borderId="0" xfId="634" applyFont="1" applyAlignment="1">
      <alignment vertical="center"/>
    </xf>
    <xf numFmtId="0" fontId="66" fillId="0" borderId="4" xfId="634" applyFont="1" applyBorder="1" applyAlignment="1">
      <alignment vertical="center"/>
    </xf>
    <xf numFmtId="0" fontId="66" fillId="0" borderId="16" xfId="634" applyFont="1" applyBorder="1" applyAlignment="1">
      <alignment vertical="center"/>
    </xf>
    <xf numFmtId="0" fontId="66" fillId="0" borderId="4" xfId="634" applyFont="1" applyBorder="1" applyAlignment="1"/>
    <xf numFmtId="0" fontId="66" fillId="0" borderId="16" xfId="634" applyFont="1" applyBorder="1" applyAlignment="1"/>
    <xf numFmtId="0" fontId="1" fillId="0" borderId="0" xfId="0" applyFont="1" applyAlignment="1">
      <alignment horizontal="left" vertical="center"/>
    </xf>
    <xf numFmtId="0" fontId="88" fillId="2" borderId="65" xfId="0" applyFont="1" applyFill="1" applyBorder="1" applyAlignment="1" applyProtection="1">
      <alignment vertical="top"/>
      <protection locked="0"/>
    </xf>
    <xf numFmtId="0" fontId="88" fillId="2" borderId="65" xfId="0" applyFont="1" applyFill="1" applyBorder="1" applyAlignment="1" applyProtection="1">
      <alignment vertical="top" wrapText="1"/>
      <protection locked="0"/>
    </xf>
    <xf numFmtId="0" fontId="106" fillId="2" borderId="16" xfId="0" applyFont="1" applyFill="1" applyBorder="1" applyAlignment="1" applyProtection="1">
      <alignment vertical="top" wrapText="1"/>
      <protection locked="0"/>
    </xf>
    <xf numFmtId="18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80" fillId="2" borderId="0" xfId="0" applyFont="1" applyFill="1" applyBorder="1" applyAlignment="1">
      <alignment horizontal="left" vertical="center" wrapText="1"/>
    </xf>
    <xf numFmtId="0" fontId="80" fillId="2" borderId="46" xfId="0" applyFont="1" applyFill="1" applyBorder="1" applyAlignment="1">
      <alignment horizontal="left" vertical="center"/>
    </xf>
    <xf numFmtId="183" fontId="79" fillId="2" borderId="0" xfId="0" applyNumberFormat="1" applyFont="1" applyFill="1" applyBorder="1" applyAlignment="1" applyProtection="1">
      <alignment vertical="center" shrinkToFit="1"/>
    </xf>
    <xf numFmtId="183" fontId="79" fillId="2" borderId="0" xfId="0" applyNumberFormat="1" applyFont="1" applyFill="1" applyBorder="1" applyAlignment="1" applyProtection="1">
      <alignment horizontal="right" vertical="center" shrinkToFit="1"/>
    </xf>
    <xf numFmtId="185" fontId="3" fillId="2" borderId="52" xfId="0" applyNumberFormat="1" applyFont="1" applyFill="1" applyBorder="1" applyAlignment="1" applyProtection="1">
      <alignment vertical="center" shrinkToFit="1"/>
    </xf>
    <xf numFmtId="186" fontId="3" fillId="2" borderId="52" xfId="0" applyNumberFormat="1" applyFont="1" applyFill="1" applyBorder="1" applyAlignment="1" applyProtection="1">
      <alignment vertical="center"/>
    </xf>
    <xf numFmtId="183" fontId="81" fillId="2" borderId="52" xfId="0" applyNumberFormat="1" applyFont="1" applyFill="1" applyBorder="1" applyAlignment="1" applyProtection="1">
      <alignment horizontal="right" vertical="center" shrinkToFit="1"/>
      <protection locked="0" hidden="1"/>
    </xf>
    <xf numFmtId="0" fontId="89" fillId="2" borderId="54" xfId="0" applyFont="1" applyFill="1" applyBorder="1" applyAlignment="1" applyProtection="1">
      <alignment horizontal="left" vertical="center"/>
    </xf>
    <xf numFmtId="0" fontId="3" fillId="2" borderId="55" xfId="0" applyFont="1" applyFill="1" applyBorder="1" applyAlignment="1" applyProtection="1">
      <alignment vertical="center"/>
    </xf>
    <xf numFmtId="0" fontId="90" fillId="2" borderId="5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90" fillId="2" borderId="43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>
      <alignment vertical="center"/>
    </xf>
    <xf numFmtId="0" fontId="84" fillId="60" borderId="0" xfId="0" applyFont="1" applyFill="1" applyAlignment="1" applyProtection="1">
      <alignment horizontal="left" vertical="center"/>
    </xf>
    <xf numFmtId="0" fontId="81" fillId="60" borderId="0" xfId="0" applyFont="1" applyFill="1" applyBorder="1" applyAlignment="1" applyProtection="1">
      <alignment horizontal="left" vertical="center"/>
    </xf>
    <xf numFmtId="0" fontId="55" fillId="2" borderId="64" xfId="0" applyFont="1" applyFill="1" applyBorder="1" applyAlignment="1" applyProtection="1">
      <alignment horizontal="center" vertical="center" wrapText="1"/>
      <protection hidden="1"/>
    </xf>
    <xf numFmtId="0" fontId="55" fillId="2" borderId="65" xfId="0" applyFont="1" applyFill="1" applyBorder="1" applyAlignment="1" applyProtection="1">
      <alignment horizontal="center" vertical="center"/>
      <protection hidden="1"/>
    </xf>
    <xf numFmtId="0" fontId="55" fillId="2" borderId="64" xfId="0" applyFont="1" applyFill="1" applyBorder="1" applyAlignment="1" applyProtection="1">
      <alignment horizontal="center" vertical="center"/>
      <protection hidden="1"/>
    </xf>
    <xf numFmtId="0" fontId="0" fillId="0" borderId="73" xfId="0" applyBorder="1" applyAlignment="1">
      <alignment horizontal="center" vertical="center" wrapText="1"/>
    </xf>
    <xf numFmtId="3" fontId="0" fillId="0" borderId="73" xfId="0" applyNumberFormat="1" applyBorder="1" applyAlignment="1">
      <alignment horizontal="center" vertical="center" wrapText="1"/>
    </xf>
    <xf numFmtId="0" fontId="109" fillId="0" borderId="73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3" fontId="0" fillId="0" borderId="74" xfId="0" applyNumberFormat="1" applyBorder="1" applyAlignment="1">
      <alignment horizontal="center" vertical="center" wrapText="1"/>
    </xf>
    <xf numFmtId="0" fontId="109" fillId="0" borderId="74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3" fontId="0" fillId="0" borderId="75" xfId="0" applyNumberFormat="1" applyBorder="1" applyAlignment="1">
      <alignment horizontal="center" vertical="center" wrapText="1"/>
    </xf>
    <xf numFmtId="0" fontId="109" fillId="0" borderId="75" xfId="0" applyFont="1" applyBorder="1" applyAlignment="1">
      <alignment horizontal="center" vertical="center" wrapText="1"/>
    </xf>
    <xf numFmtId="179" fontId="66" fillId="0" borderId="65" xfId="0" applyNumberFormat="1" applyFont="1" applyBorder="1" applyAlignment="1" applyProtection="1">
      <alignment vertical="center"/>
      <protection hidden="1"/>
    </xf>
    <xf numFmtId="179" fontId="68" fillId="0" borderId="65" xfId="0" applyNumberFormat="1" applyFont="1" applyBorder="1" applyAlignment="1" applyProtection="1">
      <alignment vertical="center"/>
      <protection hidden="1"/>
    </xf>
    <xf numFmtId="179" fontId="66" fillId="0" borderId="64" xfId="0" applyNumberFormat="1" applyFont="1" applyBorder="1" applyAlignment="1" applyProtection="1">
      <alignment vertical="center"/>
      <protection hidden="1"/>
    </xf>
    <xf numFmtId="0" fontId="66" fillId="0" borderId="64" xfId="0" applyFont="1" applyBorder="1" applyAlignment="1" applyProtection="1">
      <alignment horizontal="distributed"/>
      <protection hidden="1"/>
    </xf>
    <xf numFmtId="0" fontId="71" fillId="0" borderId="0" xfId="0" applyFont="1" applyAlignment="1"/>
    <xf numFmtId="0" fontId="71" fillId="0" borderId="0" xfId="0" applyFont="1" applyAlignment="1">
      <alignment horizontal="left" vertical="center"/>
    </xf>
    <xf numFmtId="182" fontId="80" fillId="68" borderId="57" xfId="5" applyNumberFormat="1" applyFont="1" applyFill="1" applyBorder="1" applyAlignment="1" applyProtection="1">
      <alignment vertical="center" shrinkToFit="1"/>
    </xf>
    <xf numFmtId="0" fontId="91" fillId="2" borderId="0" xfId="0" applyFont="1" applyFill="1" applyBorder="1" applyAlignment="1" applyProtection="1">
      <alignment vertical="center"/>
    </xf>
    <xf numFmtId="0" fontId="91" fillId="2" borderId="46" xfId="0" applyFont="1" applyFill="1" applyBorder="1" applyAlignment="1" applyProtection="1">
      <alignment vertical="center"/>
    </xf>
    <xf numFmtId="0" fontId="91" fillId="2" borderId="46" xfId="0" applyFont="1" applyFill="1" applyBorder="1" applyAlignment="1" applyProtection="1">
      <alignment horizontal="right" vertical="center"/>
    </xf>
    <xf numFmtId="0" fontId="78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right" vertical="center"/>
    </xf>
    <xf numFmtId="0" fontId="91" fillId="2" borderId="0" xfId="0" applyFont="1" applyFill="1" applyBorder="1" applyAlignment="1" applyProtection="1">
      <alignment horizontal="right" vertical="center"/>
    </xf>
    <xf numFmtId="0" fontId="85" fillId="61" borderId="56" xfId="0" applyFont="1" applyFill="1" applyBorder="1" applyAlignment="1" applyProtection="1">
      <alignment vertical="center" shrinkToFit="1"/>
    </xf>
    <xf numFmtId="182" fontId="85" fillId="61" borderId="56" xfId="0" applyNumberFormat="1" applyFont="1" applyFill="1" applyBorder="1" applyAlignment="1" applyProtection="1">
      <alignment horizontal="right" vertical="center" shrinkToFit="1"/>
    </xf>
    <xf numFmtId="0" fontId="71" fillId="0" borderId="0" xfId="0" applyFont="1" applyAlignment="1"/>
    <xf numFmtId="0" fontId="71" fillId="0" borderId="0" xfId="0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71" fillId="0" borderId="0" xfId="0" applyFont="1" applyAlignment="1"/>
    <xf numFmtId="0" fontId="111" fillId="59" borderId="54" xfId="0" applyFont="1" applyFill="1" applyBorder="1" applyAlignment="1">
      <alignment horizontal="left" vertical="center"/>
    </xf>
    <xf numFmtId="0" fontId="111" fillId="59" borderId="1" xfId="0" quotePrefix="1" applyFont="1" applyFill="1" applyBorder="1" applyAlignment="1">
      <alignment horizontal="left" vertical="center"/>
    </xf>
    <xf numFmtId="0" fontId="111" fillId="59" borderId="55" xfId="0" quotePrefix="1" applyFont="1" applyFill="1" applyBorder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87" fillId="2" borderId="51" xfId="0" applyFont="1" applyFill="1" applyBorder="1" applyAlignment="1">
      <alignment horizontal="left" vertical="center"/>
    </xf>
    <xf numFmtId="0" fontId="87" fillId="2" borderId="0" xfId="0" quotePrefix="1" applyFont="1" applyFill="1" applyBorder="1" applyAlignment="1">
      <alignment horizontal="left" vertical="center"/>
    </xf>
    <xf numFmtId="0" fontId="87" fillId="2" borderId="2" xfId="0" quotePrefix="1" applyFont="1" applyFill="1" applyBorder="1" applyAlignment="1">
      <alignment horizontal="left" vertical="center"/>
    </xf>
    <xf numFmtId="0" fontId="87" fillId="2" borderId="43" xfId="0" applyFont="1" applyFill="1" applyBorder="1" applyAlignment="1">
      <alignment horizontal="left" vertical="center"/>
    </xf>
    <xf numFmtId="0" fontId="87" fillId="2" borderId="46" xfId="0" quotePrefix="1" applyFont="1" applyFill="1" applyBorder="1" applyAlignment="1">
      <alignment horizontal="left" vertical="center"/>
    </xf>
    <xf numFmtId="0" fontId="87" fillId="2" borderId="37" xfId="0" quotePrefix="1" applyFont="1" applyFill="1" applyBorder="1" applyAlignment="1">
      <alignment horizontal="left" vertical="center"/>
    </xf>
    <xf numFmtId="0" fontId="87" fillId="2" borderId="54" xfId="0" applyFont="1" applyFill="1" applyBorder="1" applyAlignment="1">
      <alignment horizontal="left" vertical="center"/>
    </xf>
    <xf numFmtId="0" fontId="87" fillId="2" borderId="55" xfId="0" applyFont="1" applyFill="1" applyBorder="1" applyAlignment="1">
      <alignment horizontal="left" vertical="center"/>
    </xf>
    <xf numFmtId="0" fontId="87" fillId="2" borderId="2" xfId="0" applyFont="1" applyFill="1" applyBorder="1" applyAlignment="1">
      <alignment horizontal="left" vertical="center"/>
    </xf>
    <xf numFmtId="0" fontId="87" fillId="2" borderId="37" xfId="0" applyFont="1" applyFill="1" applyBorder="1" applyAlignment="1">
      <alignment horizontal="left" vertical="center"/>
    </xf>
    <xf numFmtId="17" fontId="87" fillId="2" borderId="51" xfId="0" quotePrefix="1" applyNumberFormat="1" applyFont="1" applyFill="1" applyBorder="1" applyAlignment="1">
      <alignment horizontal="left" vertical="center"/>
    </xf>
    <xf numFmtId="0" fontId="87" fillId="2" borderId="51" xfId="0" quotePrefix="1" applyFont="1" applyFill="1" applyBorder="1" applyAlignment="1">
      <alignment horizontal="left" vertical="center"/>
    </xf>
    <xf numFmtId="184" fontId="80" fillId="2" borderId="51" xfId="0" applyNumberFormat="1" applyFont="1" applyFill="1" applyBorder="1" applyAlignment="1">
      <alignment horizontal="left" vertical="center" wrapText="1"/>
    </xf>
    <xf numFmtId="0" fontId="80" fillId="2" borderId="2" xfId="0" applyFont="1" applyFill="1" applyBorder="1" applyAlignment="1">
      <alignment horizontal="left" vertical="center" wrapText="1"/>
    </xf>
    <xf numFmtId="184" fontId="80" fillId="2" borderId="43" xfId="0" applyNumberFormat="1" applyFont="1" applyFill="1" applyBorder="1" applyAlignment="1">
      <alignment horizontal="left" vertical="center"/>
    </xf>
    <xf numFmtId="0" fontId="80" fillId="2" borderId="37" xfId="0" applyFont="1" applyFill="1" applyBorder="1" applyAlignment="1">
      <alignment horizontal="left" vertical="center"/>
    </xf>
    <xf numFmtId="0" fontId="80" fillId="2" borderId="2" xfId="0" applyFont="1" applyFill="1" applyBorder="1" applyAlignment="1">
      <alignment horizontal="left" vertical="center" wrapText="1" indent="5"/>
    </xf>
    <xf numFmtId="184" fontId="107" fillId="69" borderId="51" xfId="0" applyNumberFormat="1" applyFont="1" applyFill="1" applyBorder="1" applyAlignment="1">
      <alignment horizontal="left" vertical="center" wrapText="1"/>
    </xf>
    <xf numFmtId="0" fontId="107" fillId="69" borderId="0" xfId="0" applyFont="1" applyFill="1" applyBorder="1" applyAlignment="1">
      <alignment horizontal="left" vertical="center" wrapText="1"/>
    </xf>
    <xf numFmtId="0" fontId="107" fillId="69" borderId="2" xfId="0" applyFont="1" applyFill="1" applyBorder="1" applyAlignment="1">
      <alignment horizontal="left" vertical="center" wrapText="1"/>
    </xf>
    <xf numFmtId="184" fontId="79" fillId="70" borderId="54" xfId="0" applyNumberFormat="1" applyFont="1" applyFill="1" applyBorder="1" applyAlignment="1">
      <alignment horizontal="left" vertical="center"/>
    </xf>
    <xf numFmtId="0" fontId="79" fillId="70" borderId="1" xfId="0" applyFont="1" applyFill="1" applyBorder="1" applyAlignment="1">
      <alignment horizontal="left" vertical="center"/>
    </xf>
    <xf numFmtId="0" fontId="79" fillId="70" borderId="55" xfId="0" applyFont="1" applyFill="1" applyBorder="1" applyAlignment="1">
      <alignment horizontal="left" vertical="center"/>
    </xf>
    <xf numFmtId="0" fontId="53" fillId="2" borderId="0" xfId="0" applyFont="1" applyFill="1" applyAlignment="1"/>
    <xf numFmtId="0" fontId="55" fillId="2" borderId="0" xfId="0" applyFont="1" applyFill="1" applyAlignment="1">
      <alignment horizontal="right"/>
    </xf>
    <xf numFmtId="0" fontId="55" fillId="2" borderId="64" xfId="0" applyFont="1" applyFill="1" applyBorder="1" applyAlignment="1">
      <alignment horizontal="center" vertical="center" wrapText="1"/>
    </xf>
    <xf numFmtId="0" fontId="55" fillId="2" borderId="65" xfId="0" applyFont="1" applyFill="1" applyBorder="1" applyAlignment="1">
      <alignment horizontal="center" vertical="center"/>
    </xf>
    <xf numFmtId="0" fontId="55" fillId="2" borderId="64" xfId="0" applyFont="1" applyFill="1" applyBorder="1" applyAlignment="1">
      <alignment horizontal="center" vertical="center"/>
    </xf>
    <xf numFmtId="0" fontId="53" fillId="2" borderId="36" xfId="0" applyFont="1" applyFill="1" applyBorder="1" applyAlignment="1">
      <alignment horizontal="center"/>
    </xf>
    <xf numFmtId="0" fontId="53" fillId="2" borderId="44" xfId="0" applyFont="1" applyFill="1" applyBorder="1" applyAlignment="1">
      <alignment horizontal="center"/>
    </xf>
    <xf numFmtId="0" fontId="53" fillId="2" borderId="37" xfId="0" applyFont="1" applyFill="1" applyBorder="1" applyAlignment="1">
      <alignment horizontal="center"/>
    </xf>
    <xf numFmtId="0" fontId="53" fillId="2" borderId="43" xfId="0" applyFont="1" applyFill="1" applyBorder="1" applyAlignment="1">
      <alignment horizontal="center"/>
    </xf>
    <xf numFmtId="0" fontId="56" fillId="2" borderId="44" xfId="0" applyFont="1" applyFill="1" applyBorder="1" applyAlignment="1">
      <alignment horizontal="center"/>
    </xf>
    <xf numFmtId="0" fontId="56" fillId="2" borderId="45" xfId="0" applyFont="1" applyFill="1" applyBorder="1" applyAlignment="1">
      <alignment horizontal="center"/>
    </xf>
    <xf numFmtId="0" fontId="53" fillId="2" borderId="40" xfId="0" applyFont="1" applyFill="1" applyBorder="1" applyAlignment="1">
      <alignment horizontal="center"/>
    </xf>
    <xf numFmtId="180" fontId="53" fillId="2" borderId="0" xfId="1787" applyFont="1" applyFill="1" applyAlignment="1">
      <alignment horizontal="center"/>
    </xf>
    <xf numFmtId="0" fontId="53" fillId="2" borderId="41" xfId="0" applyFont="1" applyFill="1" applyBorder="1" applyAlignment="1">
      <alignment horizontal="center"/>
    </xf>
    <xf numFmtId="0" fontId="53" fillId="2" borderId="2" xfId="0" applyFont="1" applyFill="1" applyBorder="1" applyAlignment="1">
      <alignment horizontal="center"/>
    </xf>
    <xf numFmtId="0" fontId="53" fillId="2" borderId="0" xfId="0" applyFont="1" applyFill="1" applyAlignment="1">
      <alignment horizontal="center"/>
    </xf>
    <xf numFmtId="0" fontId="56" fillId="2" borderId="38" xfId="0" applyFont="1" applyFill="1" applyBorder="1" applyAlignment="1">
      <alignment horizontal="center"/>
    </xf>
    <xf numFmtId="0" fontId="56" fillId="2" borderId="39" xfId="0" applyFont="1" applyFill="1" applyBorder="1" applyAlignment="1">
      <alignment horizontal="center"/>
    </xf>
    <xf numFmtId="0" fontId="53" fillId="2" borderId="38" xfId="0" applyFont="1" applyFill="1" applyBorder="1" applyAlignment="1">
      <alignment horizontal="center"/>
    </xf>
    <xf numFmtId="0" fontId="53" fillId="2" borderId="46" xfId="0" applyFont="1" applyFill="1" applyBorder="1" applyAlignment="1">
      <alignment horizontal="center"/>
    </xf>
    <xf numFmtId="0" fontId="56" fillId="2" borderId="41" xfId="0" applyFont="1" applyFill="1" applyBorder="1" applyAlignment="1">
      <alignment horizontal="center"/>
    </xf>
    <xf numFmtId="0" fontId="56" fillId="2" borderId="42" xfId="0" applyFont="1" applyFill="1" applyBorder="1" applyAlignment="1">
      <alignment horizontal="center"/>
    </xf>
    <xf numFmtId="0" fontId="53" fillId="2" borderId="47" xfId="0" applyFont="1" applyFill="1" applyBorder="1" applyAlignment="1">
      <alignment horizontal="center"/>
    </xf>
    <xf numFmtId="0" fontId="53" fillId="2" borderId="51" xfId="0" applyFont="1" applyFill="1" applyBorder="1" applyAlignment="1">
      <alignment horizontal="center"/>
    </xf>
    <xf numFmtId="180" fontId="53" fillId="2" borderId="51" xfId="1787" applyFont="1" applyFill="1" applyBorder="1" applyAlignment="1">
      <alignment horizontal="center"/>
    </xf>
    <xf numFmtId="0" fontId="53" fillId="2" borderId="27" xfId="0" applyFont="1" applyFill="1" applyBorder="1" applyAlignment="1">
      <alignment horizontal="center"/>
    </xf>
    <xf numFmtId="0" fontId="53" fillId="2" borderId="59" xfId="0" applyFont="1" applyFill="1" applyBorder="1" applyAlignment="1">
      <alignment horizontal="center"/>
    </xf>
    <xf numFmtId="0" fontId="53" fillId="2" borderId="60" xfId="0" applyFont="1" applyFill="1" applyBorder="1" applyAlignment="1">
      <alignment horizontal="center"/>
    </xf>
    <xf numFmtId="0" fontId="53" fillId="2" borderId="61" xfId="0" applyFont="1" applyFill="1" applyBorder="1" applyAlignment="1">
      <alignment horizontal="center"/>
    </xf>
    <xf numFmtId="0" fontId="56" fillId="2" borderId="59" xfId="0" applyFont="1" applyFill="1" applyBorder="1" applyAlignment="1">
      <alignment horizontal="center"/>
    </xf>
    <xf numFmtId="0" fontId="56" fillId="2" borderId="62" xfId="0" applyFont="1" applyFill="1" applyBorder="1" applyAlignment="1">
      <alignment horizontal="center"/>
    </xf>
    <xf numFmtId="0" fontId="57" fillId="2" borderId="0" xfId="0" applyFont="1" applyFill="1" applyAlignment="1"/>
    <xf numFmtId="0" fontId="53" fillId="0" borderId="0" xfId="0" applyFont="1" applyAlignment="1">
      <alignment horizontal="right"/>
    </xf>
    <xf numFmtId="0" fontId="53" fillId="2" borderId="0" xfId="0" applyFont="1" applyFill="1" applyAlignment="1">
      <alignment horizontal="left"/>
    </xf>
    <xf numFmtId="0" fontId="54" fillId="2" borderId="0" xfId="0" applyFont="1" applyFill="1" applyAlignment="1">
      <alignment horizontal="left"/>
    </xf>
    <xf numFmtId="0" fontId="60" fillId="0" borderId="0" xfId="0" applyFont="1">
      <alignment vertical="center"/>
    </xf>
    <xf numFmtId="0" fontId="6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4" fillId="0" borderId="61" xfId="0" applyFont="1" applyBorder="1">
      <alignment vertical="center"/>
    </xf>
    <xf numFmtId="179" fontId="69" fillId="0" borderId="64" xfId="0" applyNumberFormat="1" applyFont="1" applyBorder="1">
      <alignment vertical="center"/>
    </xf>
    <xf numFmtId="179" fontId="69" fillId="0" borderId="65" xfId="0" applyNumberFormat="1" applyFont="1" applyBorder="1">
      <alignment vertical="center"/>
    </xf>
    <xf numFmtId="179" fontId="69" fillId="0" borderId="63" xfId="0" applyNumberFormat="1" applyFont="1" applyBorder="1">
      <alignment vertical="center"/>
    </xf>
    <xf numFmtId="179" fontId="69" fillId="0" borderId="68" xfId="0" applyNumberFormat="1" applyFont="1" applyBorder="1">
      <alignment vertical="center"/>
    </xf>
    <xf numFmtId="179" fontId="69" fillId="0" borderId="69" xfId="0" applyNumberFormat="1" applyFont="1" applyBorder="1">
      <alignment vertical="center"/>
    </xf>
    <xf numFmtId="0" fontId="66" fillId="0" borderId="64" xfId="0" applyFont="1" applyBorder="1" applyAlignment="1">
      <alignment horizontal="distributed" vertical="center"/>
    </xf>
    <xf numFmtId="179" fontId="68" fillId="0" borderId="4" xfId="0" applyNumberFormat="1" applyFont="1" applyBorder="1" applyAlignment="1">
      <alignment vertical="center"/>
    </xf>
    <xf numFmtId="0" fontId="66" fillId="0" borderId="33" xfId="0" applyFont="1" applyBorder="1" applyAlignment="1">
      <alignment vertical="center"/>
    </xf>
    <xf numFmtId="179" fontId="68" fillId="0" borderId="65" xfId="0" applyNumberFormat="1" applyFont="1" applyBorder="1" applyAlignment="1">
      <alignment vertical="center"/>
    </xf>
    <xf numFmtId="179" fontId="66" fillId="0" borderId="53" xfId="0" applyNumberFormat="1" applyFont="1" applyBorder="1" applyAlignment="1">
      <alignment vertical="center"/>
    </xf>
    <xf numFmtId="0" fontId="66" fillId="0" borderId="28" xfId="0" applyFont="1" applyBorder="1" applyAlignment="1">
      <alignment vertical="distributed"/>
    </xf>
    <xf numFmtId="0" fontId="66" fillId="0" borderId="32" xfId="0" applyFont="1" applyBorder="1" applyAlignment="1">
      <alignment vertical="distributed"/>
    </xf>
    <xf numFmtId="0" fontId="66" fillId="0" borderId="33" xfId="0" applyFont="1" applyBorder="1" applyAlignment="1">
      <alignment vertical="distributed"/>
    </xf>
    <xf numFmtId="0" fontId="66" fillId="0" borderId="28" xfId="0" applyFont="1" applyBorder="1" applyAlignment="1"/>
    <xf numFmtId="0" fontId="66" fillId="0" borderId="33" xfId="0" applyFont="1" applyBorder="1" applyAlignment="1"/>
    <xf numFmtId="0" fontId="66" fillId="0" borderId="50" xfId="0" applyFont="1" applyBorder="1" applyAlignment="1"/>
    <xf numFmtId="0" fontId="69" fillId="0" borderId="67" xfId="0" applyFont="1" applyBorder="1" applyAlignment="1">
      <alignment horizontal="center" vertical="center"/>
    </xf>
    <xf numFmtId="0" fontId="73" fillId="0" borderId="0" xfId="0" applyFont="1" applyAlignment="1"/>
    <xf numFmtId="184" fontId="111" fillId="59" borderId="52" xfId="0" applyNumberFormat="1" applyFont="1" applyFill="1" applyBorder="1" applyAlignment="1" applyProtection="1">
      <alignment horizontal="left" vertical="center" shrinkToFit="1"/>
    </xf>
    <xf numFmtId="49" fontId="111" fillId="59" borderId="52" xfId="0" applyNumberFormat="1" applyFont="1" applyFill="1" applyBorder="1" applyAlignment="1" applyProtection="1">
      <alignment horizontal="left" vertical="center" shrinkToFit="1"/>
    </xf>
    <xf numFmtId="49" fontId="111" fillId="59" borderId="52" xfId="0" applyNumberFormat="1" applyFont="1" applyFill="1" applyBorder="1" applyAlignment="1" applyProtection="1">
      <alignment horizontal="right" vertical="center" shrinkToFit="1"/>
    </xf>
    <xf numFmtId="0" fontId="87" fillId="0" borderId="0" xfId="0" applyFont="1" applyProtection="1">
      <alignment vertical="center"/>
    </xf>
    <xf numFmtId="184" fontId="112" fillId="2" borderId="52" xfId="0" applyNumberFormat="1" applyFont="1" applyFill="1" applyBorder="1" applyAlignment="1" applyProtection="1">
      <alignment horizontal="left" vertical="center"/>
      <protection locked="0"/>
    </xf>
    <xf numFmtId="0" fontId="112" fillId="2" borderId="52" xfId="0" applyFont="1" applyFill="1" applyBorder="1" applyAlignment="1" applyProtection="1">
      <alignment horizontal="left" vertical="center"/>
      <protection locked="0"/>
    </xf>
    <xf numFmtId="0" fontId="112" fillId="2" borderId="52" xfId="0" applyFont="1" applyFill="1" applyBorder="1" applyAlignment="1" applyProtection="1">
      <alignment horizontal="right" vertical="center"/>
      <protection locked="0"/>
    </xf>
    <xf numFmtId="176" fontId="87" fillId="2" borderId="52" xfId="0" applyNumberFormat="1" applyFont="1" applyFill="1" applyBorder="1" applyAlignment="1" applyProtection="1">
      <alignment horizontal="right" vertical="center"/>
    </xf>
    <xf numFmtId="176" fontId="87" fillId="0" borderId="0" xfId="0" applyNumberFormat="1" applyFont="1" applyProtection="1">
      <alignment vertical="center"/>
    </xf>
    <xf numFmtId="184" fontId="87" fillId="0" borderId="0" xfId="0" applyNumberFormat="1" applyFont="1" applyAlignment="1" applyProtection="1">
      <alignment horizontal="left" vertical="center"/>
    </xf>
    <xf numFmtId="0" fontId="87" fillId="0" borderId="0" xfId="0" applyFont="1" applyAlignment="1" applyProtection="1">
      <alignment horizontal="left" vertical="center"/>
    </xf>
    <xf numFmtId="0" fontId="87" fillId="0" borderId="0" xfId="0" applyFont="1" applyAlignment="1" applyProtection="1">
      <alignment horizontal="right" vertical="center"/>
    </xf>
    <xf numFmtId="0" fontId="87" fillId="0" borderId="0" xfId="0" applyFont="1" applyBorder="1" applyAlignment="1" applyProtection="1">
      <alignment horizontal="right" vertical="center"/>
    </xf>
    <xf numFmtId="49" fontId="111" fillId="59" borderId="56" xfId="0" applyNumberFormat="1" applyFont="1" applyFill="1" applyBorder="1" applyAlignment="1" applyProtection="1">
      <alignment horizontal="left" vertical="center" shrinkToFit="1"/>
    </xf>
    <xf numFmtId="49" fontId="111" fillId="59" borderId="56" xfId="0" applyNumberFormat="1" applyFont="1" applyFill="1" applyBorder="1" applyAlignment="1" applyProtection="1">
      <alignment horizontal="right" vertical="center" shrinkToFit="1"/>
    </xf>
    <xf numFmtId="0" fontId="87" fillId="2" borderId="0" xfId="0" applyFont="1" applyFill="1" applyAlignment="1" applyProtection="1">
      <alignment vertical="top"/>
    </xf>
    <xf numFmtId="0" fontId="113" fillId="2" borderId="0" xfId="8" applyFont="1" applyFill="1" applyAlignment="1" applyProtection="1">
      <alignment vertical="top"/>
    </xf>
    <xf numFmtId="0" fontId="87" fillId="0" borderId="0" xfId="0" applyFont="1">
      <alignment vertical="center"/>
    </xf>
    <xf numFmtId="0" fontId="87" fillId="0" borderId="15" xfId="0" applyFont="1" applyBorder="1">
      <alignment vertical="center"/>
    </xf>
    <xf numFmtId="182" fontId="88" fillId="0" borderId="15" xfId="5" applyNumberFormat="1" applyFont="1" applyBorder="1" applyProtection="1">
      <alignment vertical="center"/>
      <protection locked="0"/>
    </xf>
    <xf numFmtId="182" fontId="87" fillId="0" borderId="15" xfId="5" applyNumberFormat="1" applyFont="1" applyBorder="1">
      <alignment vertical="center"/>
    </xf>
    <xf numFmtId="0" fontId="87" fillId="2" borderId="0" xfId="0" applyFont="1" applyFill="1" applyProtection="1">
      <alignment vertical="center"/>
    </xf>
    <xf numFmtId="0" fontId="114" fillId="2" borderId="0" xfId="0" applyFont="1" applyFill="1" applyProtection="1">
      <alignment vertical="center"/>
    </xf>
    <xf numFmtId="0" fontId="114" fillId="2" borderId="0" xfId="0" applyFont="1" applyFill="1" applyAlignment="1" applyProtection="1">
      <alignment horizontal="left" vertical="center" indent="1"/>
    </xf>
    <xf numFmtId="17" fontId="87" fillId="0" borderId="15" xfId="0" quotePrefix="1" applyNumberFormat="1" applyFont="1" applyBorder="1">
      <alignment vertical="center"/>
    </xf>
    <xf numFmtId="0" fontId="54" fillId="2" borderId="0" xfId="0" applyFont="1" applyFill="1" applyAlignment="1">
      <alignment horizontal="centerContinuous"/>
    </xf>
    <xf numFmtId="0" fontId="53" fillId="2" borderId="0" xfId="0" applyFont="1" applyFill="1" applyAlignment="1">
      <alignment horizontal="centerContinuous"/>
    </xf>
    <xf numFmtId="180" fontId="7" fillId="2" borderId="43" xfId="1787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115" fillId="2" borderId="0" xfId="0" applyFont="1" applyFill="1" applyAlignment="1"/>
    <xf numFmtId="0" fontId="115" fillId="2" borderId="0" xfId="0" applyFont="1" applyFill="1" applyAlignment="1">
      <alignment wrapText="1"/>
    </xf>
    <xf numFmtId="0" fontId="58" fillId="2" borderId="0" xfId="0" applyFont="1" applyFill="1" applyAlignment="1">
      <alignment vertical="top" wrapText="1"/>
    </xf>
    <xf numFmtId="0" fontId="117" fillId="2" borderId="44" xfId="0" applyFont="1" applyFill="1" applyBorder="1" applyAlignment="1">
      <alignment horizontal="center"/>
    </xf>
    <xf numFmtId="0" fontId="117" fillId="2" borderId="45" xfId="0" applyFont="1" applyFill="1" applyBorder="1" applyAlignment="1">
      <alignment horizontal="center"/>
    </xf>
    <xf numFmtId="0" fontId="117" fillId="2" borderId="38" xfId="0" applyFont="1" applyFill="1" applyBorder="1" applyAlignment="1">
      <alignment horizontal="center"/>
    </xf>
    <xf numFmtId="0" fontId="117" fillId="2" borderId="39" xfId="0" applyFont="1" applyFill="1" applyBorder="1" applyAlignment="1">
      <alignment horizontal="center"/>
    </xf>
    <xf numFmtId="0" fontId="117" fillId="2" borderId="41" xfId="0" applyFont="1" applyFill="1" applyBorder="1" applyAlignment="1">
      <alignment horizontal="center"/>
    </xf>
    <xf numFmtId="0" fontId="117" fillId="2" borderId="42" xfId="0" applyFont="1" applyFill="1" applyBorder="1" applyAlignment="1">
      <alignment horizontal="center"/>
    </xf>
    <xf numFmtId="0" fontId="117" fillId="2" borderId="59" xfId="0" applyFont="1" applyFill="1" applyBorder="1" applyAlignment="1">
      <alignment horizontal="center"/>
    </xf>
    <xf numFmtId="0" fontId="117" fillId="2" borderId="62" xfId="0" applyFont="1" applyFill="1" applyBorder="1" applyAlignment="1">
      <alignment horizontal="center"/>
    </xf>
    <xf numFmtId="0" fontId="105" fillId="67" borderId="0" xfId="8" applyFont="1" applyFill="1" applyAlignment="1" applyProtection="1">
      <alignment horizontal="center" vertical="center"/>
      <protection locked="0"/>
    </xf>
    <xf numFmtId="0" fontId="10" fillId="67" borderId="0" xfId="8" applyFill="1" applyAlignment="1" applyProtection="1">
      <alignment horizontal="center" vertical="center"/>
      <protection locked="0"/>
    </xf>
    <xf numFmtId="0" fontId="110" fillId="2" borderId="56" xfId="0" applyFont="1" applyFill="1" applyBorder="1" applyAlignment="1" applyProtection="1">
      <alignment horizontal="left" vertical="top" wrapText="1"/>
    </xf>
    <xf numFmtId="0" fontId="110" fillId="2" borderId="0" xfId="0" applyFont="1" applyFill="1" applyAlignment="1" applyProtection="1">
      <alignment horizontal="left" vertical="top" wrapText="1"/>
    </xf>
    <xf numFmtId="0" fontId="53" fillId="2" borderId="35" xfId="0" applyFont="1" applyFill="1" applyBorder="1" applyAlignment="1">
      <alignment vertical="center" wrapText="1"/>
    </xf>
    <xf numFmtId="0" fontId="53" fillId="2" borderId="45" xfId="0" applyFont="1" applyFill="1" applyBorder="1" applyAlignment="1">
      <alignment vertical="center" wrapText="1"/>
    </xf>
    <xf numFmtId="0" fontId="58" fillId="2" borderId="0" xfId="0" applyFont="1" applyFill="1" applyAlignment="1">
      <alignment horizontal="left" wrapText="1"/>
    </xf>
    <xf numFmtId="0" fontId="58" fillId="2" borderId="0" xfId="0" applyFont="1" applyFill="1" applyAlignment="1" applyProtection="1">
      <alignment horizontal="left" wrapText="1"/>
      <protection hidden="1"/>
    </xf>
    <xf numFmtId="0" fontId="55" fillId="2" borderId="31" xfId="0" applyFont="1" applyFill="1" applyBorder="1" applyAlignment="1">
      <alignment horizontal="center" vertical="center" wrapText="1"/>
    </xf>
    <xf numFmtId="0" fontId="55" fillId="2" borderId="36" xfId="0" applyFont="1" applyFill="1" applyBorder="1" applyAlignment="1">
      <alignment horizontal="center" vertical="center" wrapText="1"/>
    </xf>
    <xf numFmtId="0" fontId="55" fillId="2" borderId="34" xfId="0" applyFont="1" applyFill="1" applyBorder="1" applyAlignment="1">
      <alignment horizontal="center" vertical="center"/>
    </xf>
    <xf numFmtId="0" fontId="55" fillId="2" borderId="44" xfId="0" applyFont="1" applyFill="1" applyBorder="1" applyAlignment="1">
      <alignment horizontal="center" vertical="center"/>
    </xf>
    <xf numFmtId="0" fontId="55" fillId="2" borderId="28" xfId="0" applyFont="1" applyFill="1" applyBorder="1" applyAlignment="1">
      <alignment horizontal="center" vertical="center"/>
    </xf>
    <xf numFmtId="0" fontId="55" fillId="2" borderId="32" xfId="0" applyFont="1" applyFill="1" applyBorder="1" applyAlignment="1">
      <alignment horizontal="center" vertical="center"/>
    </xf>
    <xf numFmtId="0" fontId="55" fillId="2" borderId="33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vertical="center" wrapText="1"/>
    </xf>
    <xf numFmtId="0" fontId="53" fillId="2" borderId="44" xfId="0" applyFont="1" applyFill="1" applyBorder="1" applyAlignment="1">
      <alignment vertical="center" wrapText="1"/>
    </xf>
    <xf numFmtId="0" fontId="66" fillId="0" borderId="31" xfId="0" applyFont="1" applyBorder="1" applyAlignment="1">
      <alignment horizontal="left" vertical="top"/>
    </xf>
    <xf numFmtId="0" fontId="66" fillId="0" borderId="40" xfId="0" applyFont="1" applyBorder="1" applyAlignment="1">
      <alignment horizontal="left" vertical="top"/>
    </xf>
    <xf numFmtId="0" fontId="66" fillId="0" borderId="36" xfId="0" applyFont="1" applyBorder="1" applyAlignment="1">
      <alignment horizontal="left" vertical="top"/>
    </xf>
    <xf numFmtId="0" fontId="71" fillId="0" borderId="0" xfId="0" applyFont="1" applyBorder="1" applyAlignment="1">
      <alignment horizontal="left"/>
    </xf>
    <xf numFmtId="0" fontId="71" fillId="0" borderId="0" xfId="0" applyFont="1" applyAlignment="1"/>
    <xf numFmtId="0" fontId="71" fillId="0" borderId="0" xfId="0" applyFont="1" applyAlignment="1">
      <alignment horizontal="left"/>
    </xf>
    <xf numFmtId="0" fontId="71" fillId="0" borderId="0" xfId="0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115" fillId="2" borderId="0" xfId="0" applyFont="1" applyFill="1" applyAlignment="1">
      <alignment horizontal="left" wrapText="1"/>
    </xf>
    <xf numFmtId="0" fontId="58" fillId="2" borderId="0" xfId="0" applyFont="1" applyFill="1" applyAlignment="1">
      <alignment horizontal="left" vertical="top" wrapText="1"/>
    </xf>
    <xf numFmtId="0" fontId="115" fillId="2" borderId="0" xfId="0" applyFont="1" applyFill="1" applyAlignment="1">
      <alignment horizontal="left" vertical="top" wrapText="1"/>
    </xf>
    <xf numFmtId="0" fontId="53" fillId="2" borderId="36" xfId="0" applyFont="1" applyFill="1" applyBorder="1" applyAlignment="1">
      <alignment horizontal="center" vertical="center" wrapText="1"/>
    </xf>
    <xf numFmtId="0" fontId="0" fillId="0" borderId="44" xfId="0" applyBorder="1" applyAlignment="1"/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66" fillId="0" borderId="28" xfId="0" applyFont="1" applyBorder="1" applyAlignment="1">
      <alignment horizontal="center" vertical="distributed"/>
    </xf>
    <xf numFmtId="0" fontId="66" fillId="0" borderId="32" xfId="0" applyFont="1" applyBorder="1" applyAlignment="1">
      <alignment horizontal="center" vertical="distributed"/>
    </xf>
    <xf numFmtId="0" fontId="66" fillId="0" borderId="33" xfId="0" applyFont="1" applyBorder="1" applyAlignment="1">
      <alignment horizontal="center" vertical="distributed"/>
    </xf>
    <xf numFmtId="0" fontId="66" fillId="0" borderId="71" xfId="0" applyFont="1" applyBorder="1" applyAlignment="1">
      <alignment horizontal="distributed"/>
    </xf>
    <xf numFmtId="0" fontId="66" fillId="0" borderId="72" xfId="0" applyFont="1" applyBorder="1" applyAlignment="1">
      <alignment horizontal="distributed"/>
    </xf>
    <xf numFmtId="179" fontId="66" fillId="0" borderId="64" xfId="0" applyNumberFormat="1" applyFont="1" applyBorder="1" applyAlignment="1">
      <alignment horizontal="distributed" vertical="center"/>
    </xf>
    <xf numFmtId="179" fontId="66" fillId="0" borderId="4" xfId="0" applyNumberFormat="1" applyFont="1" applyBorder="1" applyAlignment="1">
      <alignment horizontal="distributed" vertical="center"/>
    </xf>
    <xf numFmtId="179" fontId="66" fillId="0" borderId="65" xfId="0" applyNumberFormat="1" applyFont="1" applyBorder="1" applyAlignment="1">
      <alignment horizontal="distributed" vertical="center"/>
    </xf>
    <xf numFmtId="0" fontId="66" fillId="0" borderId="28" xfId="0" applyFont="1" applyBorder="1" applyAlignment="1">
      <alignment horizontal="distributed" vertical="center"/>
    </xf>
    <xf numFmtId="0" fontId="66" fillId="0" borderId="33" xfId="0" applyFont="1" applyBorder="1" applyAlignment="1">
      <alignment horizontal="distributed" vertical="center"/>
    </xf>
    <xf numFmtId="179" fontId="68" fillId="0" borderId="64" xfId="0" applyNumberFormat="1" applyFont="1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179" fontId="68" fillId="0" borderId="4" xfId="0" applyNumberFormat="1" applyFont="1" applyBorder="1" applyAlignment="1">
      <alignment horizontal="distributed" vertical="center"/>
    </xf>
    <xf numFmtId="0" fontId="53" fillId="2" borderId="35" xfId="0" applyFont="1" applyFill="1" applyBorder="1" applyAlignment="1" applyProtection="1">
      <alignment vertical="center" wrapText="1"/>
      <protection hidden="1"/>
    </xf>
    <xf numFmtId="0" fontId="53" fillId="2" borderId="45" xfId="0" applyFont="1" applyFill="1" applyBorder="1" applyAlignment="1" applyProtection="1">
      <alignment vertical="center" wrapText="1"/>
      <protection hidden="1"/>
    </xf>
    <xf numFmtId="0" fontId="55" fillId="2" borderId="31" xfId="0" applyFont="1" applyFill="1" applyBorder="1" applyAlignment="1" applyProtection="1">
      <alignment horizontal="center" vertical="center" wrapText="1"/>
      <protection hidden="1"/>
    </xf>
    <xf numFmtId="0" fontId="53" fillId="2" borderId="36" xfId="0" applyFont="1" applyFill="1" applyBorder="1" applyAlignment="1" applyProtection="1">
      <alignment horizontal="center" vertical="center" wrapText="1"/>
      <protection hidden="1"/>
    </xf>
    <xf numFmtId="0" fontId="55" fillId="2" borderId="34" xfId="0" applyFont="1" applyFill="1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protection hidden="1"/>
    </xf>
    <xf numFmtId="0" fontId="55" fillId="2" borderId="28" xfId="0" applyFont="1" applyFill="1" applyBorder="1" applyAlignment="1" applyProtection="1">
      <alignment horizontal="center" vertical="center"/>
      <protection hidden="1"/>
    </xf>
    <xf numFmtId="0" fontId="53" fillId="0" borderId="32" xfId="0" applyFont="1" applyBorder="1" applyAlignment="1" applyProtection="1">
      <alignment horizontal="center" vertical="center"/>
      <protection hidden="1"/>
    </xf>
    <xf numFmtId="0" fontId="53" fillId="0" borderId="33" xfId="0" applyFont="1" applyBorder="1" applyAlignment="1" applyProtection="1">
      <alignment horizontal="center" vertical="center"/>
      <protection hidden="1"/>
    </xf>
    <xf numFmtId="0" fontId="53" fillId="2" borderId="34" xfId="0" applyFont="1" applyFill="1" applyBorder="1" applyAlignment="1" applyProtection="1">
      <alignment vertical="center" wrapText="1"/>
      <protection hidden="1"/>
    </xf>
    <xf numFmtId="0" fontId="53" fillId="2" borderId="44" xfId="0" applyFont="1" applyFill="1" applyBorder="1" applyAlignment="1" applyProtection="1">
      <alignment vertical="center" wrapText="1"/>
      <protection hidden="1"/>
    </xf>
    <xf numFmtId="0" fontId="66" fillId="0" borderId="28" xfId="0" applyFont="1" applyBorder="1" applyAlignment="1" applyProtection="1">
      <alignment horizontal="distributed" vertical="center"/>
      <protection hidden="1"/>
    </xf>
    <xf numFmtId="0" fontId="66" fillId="0" borderId="33" xfId="0" applyFont="1" applyBorder="1" applyAlignment="1" applyProtection="1">
      <alignment horizontal="distributed" vertical="center"/>
      <protection hidden="1"/>
    </xf>
    <xf numFmtId="0" fontId="71" fillId="0" borderId="76" xfId="0" applyFont="1" applyBorder="1" applyAlignment="1">
      <alignment horizontal="left"/>
    </xf>
    <xf numFmtId="0" fontId="66" fillId="0" borderId="28" xfId="0" applyFont="1" applyBorder="1" applyAlignment="1" applyProtection="1">
      <alignment horizontal="distributed"/>
      <protection hidden="1"/>
    </xf>
    <xf numFmtId="0" fontId="66" fillId="0" borderId="50" xfId="0" applyFont="1" applyBorder="1" applyAlignment="1" applyProtection="1">
      <alignment horizontal="distributed"/>
      <protection hidden="1"/>
    </xf>
    <xf numFmtId="0" fontId="66" fillId="0" borderId="77" xfId="0" applyFont="1" applyBorder="1" applyAlignment="1" applyProtection="1">
      <alignment horizontal="distributed" vertical="center"/>
      <protection hidden="1"/>
    </xf>
    <xf numFmtId="0" fontId="66" fillId="0" borderId="28" xfId="0" applyFont="1" applyBorder="1" applyAlignment="1" applyProtection="1">
      <alignment horizontal="center" vertical="center"/>
      <protection hidden="1"/>
    </xf>
    <xf numFmtId="0" fontId="66" fillId="0" borderId="32" xfId="0" applyFont="1" applyBorder="1" applyAlignment="1" applyProtection="1">
      <alignment horizontal="center" vertical="center"/>
      <protection hidden="1"/>
    </xf>
    <xf numFmtId="0" fontId="66" fillId="0" borderId="33" xfId="0" applyFont="1" applyBorder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left" vertical="center"/>
      <protection hidden="1"/>
    </xf>
    <xf numFmtId="0" fontId="62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64" fillId="0" borderId="61" xfId="0" applyFont="1" applyBorder="1" applyAlignment="1" applyProtection="1">
      <alignment horizontal="left" vertical="center"/>
      <protection hidden="1"/>
    </xf>
    <xf numFmtId="0" fontId="66" fillId="0" borderId="70" xfId="0" applyFont="1" applyBorder="1" applyAlignment="1">
      <alignment horizontal="left" vertical="top"/>
    </xf>
    <xf numFmtId="0" fontId="66" fillId="0" borderId="66" xfId="0" applyFont="1" applyBorder="1" applyAlignment="1">
      <alignment horizontal="left" vertical="top"/>
    </xf>
    <xf numFmtId="0" fontId="66" fillId="0" borderId="66" xfId="0" applyFont="1" applyBorder="1" applyAlignment="1"/>
    <xf numFmtId="0" fontId="66" fillId="0" borderId="33" xfId="0" applyFont="1" applyBorder="1" applyAlignment="1" applyProtection="1">
      <alignment horizontal="distributed"/>
      <protection hidden="1"/>
    </xf>
    <xf numFmtId="0" fontId="71" fillId="0" borderId="0" xfId="0" applyFont="1" applyBorder="1" applyAlignment="1" applyProtection="1">
      <alignment horizontal="left"/>
      <protection hidden="1"/>
    </xf>
    <xf numFmtId="0" fontId="71" fillId="0" borderId="0" xfId="0" applyFont="1" applyAlignment="1" applyProtection="1">
      <protection hidden="1"/>
    </xf>
    <xf numFmtId="0" fontId="71" fillId="0" borderId="0" xfId="0" applyFont="1" applyAlignment="1" applyProtection="1">
      <alignment horizontal="left"/>
      <protection hidden="1"/>
    </xf>
    <xf numFmtId="0" fontId="71" fillId="0" borderId="0" xfId="0" applyFont="1" applyAlignment="1" applyProtection="1">
      <alignment horizontal="left" vertical="center"/>
      <protection hidden="1"/>
    </xf>
    <xf numFmtId="0" fontId="73" fillId="0" borderId="0" xfId="0" applyFont="1" applyAlignment="1" applyProtection="1">
      <alignment horizontal="left" vertical="center"/>
      <protection hidden="1"/>
    </xf>
    <xf numFmtId="0" fontId="60" fillId="0" borderId="0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66" fillId="0" borderId="31" xfId="0" applyFont="1" applyBorder="1" applyAlignment="1" applyProtection="1">
      <alignment horizontal="left" vertical="top"/>
      <protection hidden="1"/>
    </xf>
    <xf numFmtId="0" fontId="66" fillId="0" borderId="40" xfId="0" applyFont="1" applyBorder="1" applyAlignment="1" applyProtection="1">
      <alignment horizontal="left" vertical="top"/>
      <protection hidden="1"/>
    </xf>
    <xf numFmtId="0" fontId="66" fillId="0" borderId="36" xfId="0" applyFont="1" applyBorder="1" applyAlignment="1" applyProtection="1">
      <alignment horizontal="left" vertical="top"/>
      <protection hidden="1"/>
    </xf>
    <xf numFmtId="0" fontId="66" fillId="0" borderId="32" xfId="0" applyFont="1" applyBorder="1" applyAlignment="1" applyProtection="1">
      <alignment horizontal="distributed" vertical="center"/>
      <protection hidden="1"/>
    </xf>
    <xf numFmtId="0" fontId="66" fillId="0" borderId="4" xfId="634" applyFont="1" applyBorder="1" applyAlignment="1">
      <alignment horizontal="distributed" vertical="center"/>
    </xf>
    <xf numFmtId="0" fontId="66" fillId="0" borderId="16" xfId="634" applyFont="1" applyBorder="1" applyAlignment="1">
      <alignment horizontal="distributed" vertical="center"/>
    </xf>
    <xf numFmtId="0" fontId="66" fillId="0" borderId="4" xfId="634" applyFont="1" applyBorder="1" applyAlignment="1">
      <alignment horizontal="distributed"/>
    </xf>
    <xf numFmtId="0" fontId="66" fillId="0" borderId="16" xfId="634" applyFont="1" applyBorder="1" applyAlignment="1">
      <alignment horizontal="distributed"/>
    </xf>
    <xf numFmtId="0" fontId="71" fillId="0" borderId="0" xfId="634" applyFont="1" applyAlignment="1">
      <alignment horizontal="left" vertical="center"/>
    </xf>
    <xf numFmtId="0" fontId="73" fillId="0" borderId="0" xfId="634" applyFont="1" applyAlignment="1">
      <alignment horizontal="left" vertical="center"/>
    </xf>
    <xf numFmtId="0" fontId="66" fillId="0" borderId="41" xfId="634" applyFont="1" applyBorder="1" applyAlignment="1">
      <alignment horizontal="left" vertical="top"/>
    </xf>
    <xf numFmtId="0" fontId="66" fillId="0" borderId="38" xfId="634" applyFont="1" applyBorder="1" applyAlignment="1">
      <alignment horizontal="left" vertical="top"/>
    </xf>
    <xf numFmtId="0" fontId="66" fillId="0" borderId="44" xfId="634" applyFont="1" applyBorder="1" applyAlignment="1">
      <alignment horizontal="left" vertical="top"/>
    </xf>
    <xf numFmtId="0" fontId="66" fillId="0" borderId="15" xfId="634" applyFont="1" applyBorder="1" applyAlignment="1">
      <alignment horizontal="distributed" vertical="center"/>
    </xf>
    <xf numFmtId="0" fontId="60" fillId="0" borderId="0" xfId="634" applyFont="1" applyBorder="1" applyAlignment="1">
      <alignment horizontal="center" vertical="center"/>
    </xf>
    <xf numFmtId="0" fontId="62" fillId="0" borderId="0" xfId="634" applyFont="1" applyBorder="1" applyAlignment="1">
      <alignment horizontal="center" vertical="center"/>
    </xf>
    <xf numFmtId="0" fontId="28" fillId="0" borderId="0" xfId="634" applyFont="1" applyAlignment="1"/>
    <xf numFmtId="0" fontId="71" fillId="0" borderId="0" xfId="634" applyFont="1" applyBorder="1" applyAlignment="1">
      <alignment horizontal="left"/>
    </xf>
    <xf numFmtId="0" fontId="71" fillId="0" borderId="0" xfId="634" applyFont="1" applyAlignment="1"/>
    <xf numFmtId="0" fontId="73" fillId="0" borderId="0" xfId="634" applyFont="1" applyAlignment="1">
      <alignment horizontal="left"/>
    </xf>
    <xf numFmtId="0" fontId="71" fillId="0" borderId="0" xfId="634" applyFont="1" applyAlignment="1">
      <alignment horizontal="left"/>
    </xf>
    <xf numFmtId="0" fontId="64" fillId="0" borderId="0" xfId="634" applyFont="1" applyBorder="1" applyAlignment="1">
      <alignment horizontal="left" vertical="center"/>
    </xf>
    <xf numFmtId="0" fontId="65" fillId="0" borderId="0" xfId="634" applyFont="1" applyBorder="1" applyAlignment="1">
      <alignment horizontal="left"/>
    </xf>
    <xf numFmtId="0" fontId="58" fillId="2" borderId="0" xfId="1786" applyFont="1" applyFill="1" applyAlignment="1">
      <alignment horizontal="left" wrapText="1"/>
    </xf>
    <xf numFmtId="0" fontId="55" fillId="2" borderId="31" xfId="1786" applyFont="1" applyFill="1" applyBorder="1" applyAlignment="1">
      <alignment horizontal="center" vertical="center" wrapText="1"/>
    </xf>
    <xf numFmtId="0" fontId="53" fillId="2" borderId="36" xfId="1786" applyFont="1" applyFill="1" applyBorder="1" applyAlignment="1">
      <alignment horizontal="center" vertical="center" wrapText="1"/>
    </xf>
    <xf numFmtId="0" fontId="55" fillId="2" borderId="28" xfId="1786" applyFont="1" applyFill="1" applyBorder="1" applyAlignment="1">
      <alignment horizontal="center" vertical="center"/>
    </xf>
    <xf numFmtId="0" fontId="53" fillId="0" borderId="32" xfId="1786" applyFont="1" applyBorder="1" applyAlignment="1">
      <alignment horizontal="center" vertical="center"/>
    </xf>
    <xf numFmtId="0" fontId="53" fillId="0" borderId="33" xfId="1786" applyFont="1" applyBorder="1" applyAlignment="1">
      <alignment horizontal="center" vertical="center"/>
    </xf>
    <xf numFmtId="0" fontId="53" fillId="2" borderId="34" xfId="1786" applyFont="1" applyFill="1" applyBorder="1" applyAlignment="1">
      <alignment vertical="center" wrapText="1"/>
    </xf>
    <xf numFmtId="0" fontId="53" fillId="2" borderId="38" xfId="1786" applyFont="1" applyFill="1" applyBorder="1" applyAlignment="1">
      <alignment vertical="center" wrapText="1"/>
    </xf>
    <xf numFmtId="0" fontId="53" fillId="2" borderId="35" xfId="1786" applyFont="1" applyFill="1" applyBorder="1" applyAlignment="1">
      <alignment vertical="center" wrapText="1"/>
    </xf>
    <xf numFmtId="0" fontId="53" fillId="2" borderId="39" xfId="1786" applyFont="1" applyFill="1" applyBorder="1" applyAlignment="1">
      <alignment vertical="center" wrapText="1"/>
    </xf>
    <xf numFmtId="0" fontId="55" fillId="2" borderId="34" xfId="1786" applyFont="1" applyFill="1" applyBorder="1" applyAlignment="1">
      <alignment horizontal="center" vertical="center"/>
    </xf>
    <xf numFmtId="0" fontId="55" fillId="2" borderId="44" xfId="1786" applyFont="1" applyFill="1" applyBorder="1" applyAlignment="1">
      <alignment horizontal="center" vertical="center"/>
    </xf>
  </cellXfs>
  <cellStyles count="1790">
    <cellStyle name="20% - Accent1" xfId="18"/>
    <cellStyle name="20% - Accent1 1" xfId="19"/>
    <cellStyle name="20% - Accent2" xfId="20"/>
    <cellStyle name="20% - Accent2 1" xfId="21"/>
    <cellStyle name="20% - Accent3" xfId="22"/>
    <cellStyle name="20% - Accent3 1" xfId="23"/>
    <cellStyle name="20% - Accent4" xfId="24"/>
    <cellStyle name="20% - Accent4 1" xfId="25"/>
    <cellStyle name="20% - Accent5" xfId="26"/>
    <cellStyle name="20% - Accent5 1" xfId="27"/>
    <cellStyle name="20% - Accent6" xfId="28"/>
    <cellStyle name="20% - Accent6 1" xfId="29"/>
    <cellStyle name="20% - 輔色1 1" xfId="30"/>
    <cellStyle name="20% - 輔色1 13" xfId="31"/>
    <cellStyle name="20% - 輔色1 13 10" xfId="32"/>
    <cellStyle name="20% - 輔色1 13 11" xfId="33"/>
    <cellStyle name="20% - 輔色1 13 12" xfId="34"/>
    <cellStyle name="20% - 輔色1 13 13" xfId="35"/>
    <cellStyle name="20% - 輔色1 13 14" xfId="36"/>
    <cellStyle name="20% - 輔色1 13 15" xfId="37"/>
    <cellStyle name="20% - 輔色1 13 16" xfId="38"/>
    <cellStyle name="20% - 輔色1 13 17" xfId="39"/>
    <cellStyle name="20% - 輔色1 13 18" xfId="40"/>
    <cellStyle name="20% - 輔色1 13 19" xfId="41"/>
    <cellStyle name="20% - 輔色1 13 2" xfId="42"/>
    <cellStyle name="20% - 輔色1 13 20" xfId="43"/>
    <cellStyle name="20% - 輔色1 13 21" xfId="44"/>
    <cellStyle name="20% - 輔色1 13 22" xfId="45"/>
    <cellStyle name="20% - 輔色1 13 23" xfId="46"/>
    <cellStyle name="20% - 輔色1 13 24" xfId="47"/>
    <cellStyle name="20% - 輔色1 13 25" xfId="48"/>
    <cellStyle name="20% - 輔色1 13 26" xfId="49"/>
    <cellStyle name="20% - 輔色1 13 27" xfId="50"/>
    <cellStyle name="20% - 輔色1 13 28" xfId="51"/>
    <cellStyle name="20% - 輔色1 13 29" xfId="52"/>
    <cellStyle name="20% - 輔色1 13 3" xfId="53"/>
    <cellStyle name="20% - 輔色1 13 30" xfId="54"/>
    <cellStyle name="20% - 輔色1 13 31" xfId="55"/>
    <cellStyle name="20% - 輔色1 13 4" xfId="56"/>
    <cellStyle name="20% - 輔色1 13 5" xfId="57"/>
    <cellStyle name="20% - 輔色1 13 6" xfId="58"/>
    <cellStyle name="20% - 輔色1 13 7" xfId="59"/>
    <cellStyle name="20% - 輔色1 13 8" xfId="60"/>
    <cellStyle name="20% - 輔色1 13 9" xfId="61"/>
    <cellStyle name="20% - 輔色1 13_9708會計傳票" xfId="62"/>
    <cellStyle name="20% - 輔色1 15" xfId="63"/>
    <cellStyle name="20% - 輔色1 15 10" xfId="64"/>
    <cellStyle name="20% - 輔色1 15 11" xfId="65"/>
    <cellStyle name="20% - 輔色1 15 12" xfId="66"/>
    <cellStyle name="20% - 輔色1 15 13" xfId="67"/>
    <cellStyle name="20% - 輔色1 15 14" xfId="68"/>
    <cellStyle name="20% - 輔色1 15 15" xfId="69"/>
    <cellStyle name="20% - 輔色1 15 16" xfId="70"/>
    <cellStyle name="20% - 輔色1 15 17" xfId="71"/>
    <cellStyle name="20% - 輔色1 15 18" xfId="72"/>
    <cellStyle name="20% - 輔色1 15 19" xfId="73"/>
    <cellStyle name="20% - 輔色1 15 2" xfId="74"/>
    <cellStyle name="20% - 輔色1 15 20" xfId="75"/>
    <cellStyle name="20% - 輔色1 15 21" xfId="76"/>
    <cellStyle name="20% - 輔色1 15 22" xfId="77"/>
    <cellStyle name="20% - 輔色1 15 23" xfId="78"/>
    <cellStyle name="20% - 輔色1 15 24" xfId="79"/>
    <cellStyle name="20% - 輔色1 15 25" xfId="80"/>
    <cellStyle name="20% - 輔色1 15 26" xfId="81"/>
    <cellStyle name="20% - 輔色1 15 27" xfId="82"/>
    <cellStyle name="20% - 輔色1 15 28" xfId="83"/>
    <cellStyle name="20% - 輔色1 15 29" xfId="84"/>
    <cellStyle name="20% - 輔色1 15 3" xfId="85"/>
    <cellStyle name="20% - 輔色1 15 30" xfId="86"/>
    <cellStyle name="20% - 輔色1 15 31" xfId="87"/>
    <cellStyle name="20% - 輔色1 15 4" xfId="88"/>
    <cellStyle name="20% - 輔色1 15 5" xfId="89"/>
    <cellStyle name="20% - 輔色1 15 6" xfId="90"/>
    <cellStyle name="20% - 輔色1 15 7" xfId="91"/>
    <cellStyle name="20% - 輔色1 15 8" xfId="92"/>
    <cellStyle name="20% - 輔色1 15 9" xfId="93"/>
    <cellStyle name="20% - 輔色1 15_9708會計傳票" xfId="94"/>
    <cellStyle name="20% - 輔色1 18" xfId="95"/>
    <cellStyle name="20% - 輔色1 18 10" xfId="96"/>
    <cellStyle name="20% - 輔色1 18 11" xfId="97"/>
    <cellStyle name="20% - 輔色1 18 12" xfId="98"/>
    <cellStyle name="20% - 輔色1 18 13" xfId="99"/>
    <cellStyle name="20% - 輔色1 18 14" xfId="100"/>
    <cellStyle name="20% - 輔色1 18 15" xfId="101"/>
    <cellStyle name="20% - 輔色1 18 16" xfId="102"/>
    <cellStyle name="20% - 輔色1 18 17" xfId="103"/>
    <cellStyle name="20% - 輔色1 18 18" xfId="104"/>
    <cellStyle name="20% - 輔色1 18 19" xfId="105"/>
    <cellStyle name="20% - 輔色1 18 2" xfId="106"/>
    <cellStyle name="20% - 輔色1 18 20" xfId="107"/>
    <cellStyle name="20% - 輔色1 18 21" xfId="108"/>
    <cellStyle name="20% - 輔色1 18 22" xfId="109"/>
    <cellStyle name="20% - 輔色1 18 23" xfId="110"/>
    <cellStyle name="20% - 輔色1 18 24" xfId="111"/>
    <cellStyle name="20% - 輔色1 18 25" xfId="112"/>
    <cellStyle name="20% - 輔色1 18 26" xfId="113"/>
    <cellStyle name="20% - 輔色1 18 27" xfId="114"/>
    <cellStyle name="20% - 輔色1 18 28" xfId="115"/>
    <cellStyle name="20% - 輔色1 18 29" xfId="116"/>
    <cellStyle name="20% - 輔色1 18 3" xfId="117"/>
    <cellStyle name="20% - 輔色1 18 30" xfId="118"/>
    <cellStyle name="20% - 輔色1 18 31" xfId="119"/>
    <cellStyle name="20% - 輔色1 18 4" xfId="120"/>
    <cellStyle name="20% - 輔色1 18 5" xfId="121"/>
    <cellStyle name="20% - 輔色1 18 6" xfId="122"/>
    <cellStyle name="20% - 輔色1 18 7" xfId="123"/>
    <cellStyle name="20% - 輔色1 18 8" xfId="124"/>
    <cellStyle name="20% - 輔色1 18 9" xfId="125"/>
    <cellStyle name="20% - 輔色1 18_9708會計傳票" xfId="126"/>
    <cellStyle name="20% - 輔色1 2" xfId="127"/>
    <cellStyle name="20% - 輔色1 2 10" xfId="128"/>
    <cellStyle name="20% - 輔色1 2 11" xfId="129"/>
    <cellStyle name="20% - 輔色1 2 12" xfId="130"/>
    <cellStyle name="20% - 輔色1 2 13" xfId="131"/>
    <cellStyle name="20% - 輔色1 2 14" xfId="132"/>
    <cellStyle name="20% - 輔色1 2 15" xfId="133"/>
    <cellStyle name="20% - 輔色1 2 16" xfId="134"/>
    <cellStyle name="20% - 輔色1 2 17" xfId="135"/>
    <cellStyle name="20% - 輔色1 2 18" xfId="136"/>
    <cellStyle name="20% - 輔色1 2 19" xfId="137"/>
    <cellStyle name="20% - 輔色1 2 2" xfId="138"/>
    <cellStyle name="20% - 輔色1 2 20" xfId="139"/>
    <cellStyle name="20% - 輔色1 2 21" xfId="140"/>
    <cellStyle name="20% - 輔色1 2 22" xfId="141"/>
    <cellStyle name="20% - 輔色1 2 23" xfId="142"/>
    <cellStyle name="20% - 輔色1 2 24" xfId="143"/>
    <cellStyle name="20% - 輔色1 2 25" xfId="144"/>
    <cellStyle name="20% - 輔色1 2 26" xfId="145"/>
    <cellStyle name="20% - 輔色1 2 27" xfId="146"/>
    <cellStyle name="20% - 輔色1 2 28" xfId="147"/>
    <cellStyle name="20% - 輔色1 2 29" xfId="148"/>
    <cellStyle name="20% - 輔色1 2 3" xfId="149"/>
    <cellStyle name="20% - 輔色1 2 30" xfId="150"/>
    <cellStyle name="20% - 輔色1 2 31" xfId="151"/>
    <cellStyle name="20% - 輔色1 2 4" xfId="152"/>
    <cellStyle name="20% - 輔色1 2 5" xfId="153"/>
    <cellStyle name="20% - 輔色1 2 6" xfId="154"/>
    <cellStyle name="20% - 輔色1 2 7" xfId="155"/>
    <cellStyle name="20% - 輔色1 2 8" xfId="156"/>
    <cellStyle name="20% - 輔色1 2 9" xfId="157"/>
    <cellStyle name="20% - 輔色1 2_9708會計傳票" xfId="158"/>
    <cellStyle name="20% - 輔色1 22" xfId="159"/>
    <cellStyle name="20% - 輔色1 22 10" xfId="160"/>
    <cellStyle name="20% - 輔色1 22 11" xfId="161"/>
    <cellStyle name="20% - 輔色1 22 12" xfId="162"/>
    <cellStyle name="20% - 輔色1 22 13" xfId="163"/>
    <cellStyle name="20% - 輔色1 22 14" xfId="164"/>
    <cellStyle name="20% - 輔色1 22 15" xfId="165"/>
    <cellStyle name="20% - 輔色1 22 16" xfId="166"/>
    <cellStyle name="20% - 輔色1 22 17" xfId="167"/>
    <cellStyle name="20% - 輔色1 22 18" xfId="168"/>
    <cellStyle name="20% - 輔色1 22 19" xfId="169"/>
    <cellStyle name="20% - 輔色1 22 2" xfId="170"/>
    <cellStyle name="20% - 輔色1 22 20" xfId="171"/>
    <cellStyle name="20% - 輔色1 22 21" xfId="172"/>
    <cellStyle name="20% - 輔色1 22 22" xfId="173"/>
    <cellStyle name="20% - 輔色1 22 23" xfId="174"/>
    <cellStyle name="20% - 輔色1 22 24" xfId="175"/>
    <cellStyle name="20% - 輔色1 22 25" xfId="176"/>
    <cellStyle name="20% - 輔色1 22 26" xfId="177"/>
    <cellStyle name="20% - 輔色1 22 27" xfId="178"/>
    <cellStyle name="20% - 輔色1 22 28" xfId="179"/>
    <cellStyle name="20% - 輔色1 22 29" xfId="180"/>
    <cellStyle name="20% - 輔色1 22 3" xfId="181"/>
    <cellStyle name="20% - 輔色1 22 30" xfId="182"/>
    <cellStyle name="20% - 輔色1 22 31" xfId="183"/>
    <cellStyle name="20% - 輔色1 22 4" xfId="184"/>
    <cellStyle name="20% - 輔色1 22 5" xfId="185"/>
    <cellStyle name="20% - 輔色1 22 6" xfId="186"/>
    <cellStyle name="20% - 輔色1 22 7" xfId="187"/>
    <cellStyle name="20% - 輔色1 22 8" xfId="188"/>
    <cellStyle name="20% - 輔色1 22 9" xfId="189"/>
    <cellStyle name="20% - 輔色1 22_9708會計傳票" xfId="190"/>
    <cellStyle name="20% - 輔色1 29" xfId="191"/>
    <cellStyle name="20% - 輔色1 29 10" xfId="192"/>
    <cellStyle name="20% - 輔色1 29 11" xfId="193"/>
    <cellStyle name="20% - 輔色1 29 12" xfId="194"/>
    <cellStyle name="20% - 輔色1 29 13" xfId="195"/>
    <cellStyle name="20% - 輔色1 29 14" xfId="196"/>
    <cellStyle name="20% - 輔色1 29 15" xfId="197"/>
    <cellStyle name="20% - 輔色1 29 16" xfId="198"/>
    <cellStyle name="20% - 輔色1 29 17" xfId="199"/>
    <cellStyle name="20% - 輔色1 29 18" xfId="200"/>
    <cellStyle name="20% - 輔色1 29 19" xfId="201"/>
    <cellStyle name="20% - 輔色1 29 2" xfId="202"/>
    <cellStyle name="20% - 輔色1 29 20" xfId="203"/>
    <cellStyle name="20% - 輔色1 29 21" xfId="204"/>
    <cellStyle name="20% - 輔色1 29 22" xfId="205"/>
    <cellStyle name="20% - 輔色1 29 23" xfId="206"/>
    <cellStyle name="20% - 輔色1 29 24" xfId="207"/>
    <cellStyle name="20% - 輔色1 29 25" xfId="208"/>
    <cellStyle name="20% - 輔色1 29 26" xfId="209"/>
    <cellStyle name="20% - 輔色1 29 27" xfId="210"/>
    <cellStyle name="20% - 輔色1 29 28" xfId="211"/>
    <cellStyle name="20% - 輔色1 29 29" xfId="212"/>
    <cellStyle name="20% - 輔色1 29 3" xfId="213"/>
    <cellStyle name="20% - 輔色1 29 30" xfId="214"/>
    <cellStyle name="20% - 輔色1 29 31" xfId="215"/>
    <cellStyle name="20% - 輔色1 29 4" xfId="216"/>
    <cellStyle name="20% - 輔色1 29 5" xfId="217"/>
    <cellStyle name="20% - 輔色1 29 6" xfId="218"/>
    <cellStyle name="20% - 輔色1 29 7" xfId="219"/>
    <cellStyle name="20% - 輔色1 29 8" xfId="220"/>
    <cellStyle name="20% - 輔色1 29 9" xfId="221"/>
    <cellStyle name="20% - 輔色1 29_9708會計傳票" xfId="222"/>
    <cellStyle name="20% - 輔色1 3" xfId="223"/>
    <cellStyle name="20% - 輔色1 31" xfId="224"/>
    <cellStyle name="20% - 輔色1 31 10" xfId="225"/>
    <cellStyle name="20% - 輔色1 31 11" xfId="226"/>
    <cellStyle name="20% - 輔色1 31 12" xfId="227"/>
    <cellStyle name="20% - 輔色1 31 13" xfId="228"/>
    <cellStyle name="20% - 輔色1 31 14" xfId="229"/>
    <cellStyle name="20% - 輔色1 31 15" xfId="230"/>
    <cellStyle name="20% - 輔色1 31 16" xfId="231"/>
    <cellStyle name="20% - 輔色1 31 17" xfId="232"/>
    <cellStyle name="20% - 輔色1 31 18" xfId="233"/>
    <cellStyle name="20% - 輔色1 31 19" xfId="234"/>
    <cellStyle name="20% - 輔色1 31 2" xfId="235"/>
    <cellStyle name="20% - 輔色1 31 20" xfId="236"/>
    <cellStyle name="20% - 輔色1 31 21" xfId="237"/>
    <cellStyle name="20% - 輔色1 31 22" xfId="238"/>
    <cellStyle name="20% - 輔色1 31 23" xfId="239"/>
    <cellStyle name="20% - 輔色1 31 24" xfId="240"/>
    <cellStyle name="20% - 輔色1 31 25" xfId="241"/>
    <cellStyle name="20% - 輔色1 31 26" xfId="242"/>
    <cellStyle name="20% - 輔色1 31 27" xfId="243"/>
    <cellStyle name="20% - 輔色1 31 28" xfId="244"/>
    <cellStyle name="20% - 輔色1 31 29" xfId="245"/>
    <cellStyle name="20% - 輔色1 31 3" xfId="246"/>
    <cellStyle name="20% - 輔色1 31 30" xfId="247"/>
    <cellStyle name="20% - 輔色1 31 31" xfId="248"/>
    <cellStyle name="20% - 輔色1 31 4" xfId="249"/>
    <cellStyle name="20% - 輔色1 31 5" xfId="250"/>
    <cellStyle name="20% - 輔色1 31 6" xfId="251"/>
    <cellStyle name="20% - 輔色1 31 7" xfId="252"/>
    <cellStyle name="20% - 輔色1 31 8" xfId="253"/>
    <cellStyle name="20% - 輔色1 31 9" xfId="254"/>
    <cellStyle name="20% - 輔色1 31_9708會計傳票" xfId="255"/>
    <cellStyle name="20% - 輔色1 36" xfId="256"/>
    <cellStyle name="20% - 輔色1 36 10" xfId="257"/>
    <cellStyle name="20% - 輔色1 36 11" xfId="258"/>
    <cellStyle name="20% - 輔色1 36 12" xfId="259"/>
    <cellStyle name="20% - 輔色1 36 13" xfId="260"/>
    <cellStyle name="20% - 輔色1 36 14" xfId="261"/>
    <cellStyle name="20% - 輔色1 36 15" xfId="262"/>
    <cellStyle name="20% - 輔色1 36 16" xfId="263"/>
    <cellStyle name="20% - 輔色1 36 17" xfId="264"/>
    <cellStyle name="20% - 輔色1 36 18" xfId="265"/>
    <cellStyle name="20% - 輔色1 36 19" xfId="266"/>
    <cellStyle name="20% - 輔色1 36 2" xfId="267"/>
    <cellStyle name="20% - 輔色1 36 20" xfId="268"/>
    <cellStyle name="20% - 輔色1 36 21" xfId="269"/>
    <cellStyle name="20% - 輔色1 36 22" xfId="270"/>
    <cellStyle name="20% - 輔色1 36 23" xfId="271"/>
    <cellStyle name="20% - 輔色1 36 24" xfId="272"/>
    <cellStyle name="20% - 輔色1 36 25" xfId="273"/>
    <cellStyle name="20% - 輔色1 36 26" xfId="274"/>
    <cellStyle name="20% - 輔色1 36 27" xfId="275"/>
    <cellStyle name="20% - 輔色1 36 28" xfId="276"/>
    <cellStyle name="20% - 輔色1 36 29" xfId="277"/>
    <cellStyle name="20% - 輔色1 36 3" xfId="278"/>
    <cellStyle name="20% - 輔色1 36 30" xfId="279"/>
    <cellStyle name="20% - 輔色1 36 31" xfId="280"/>
    <cellStyle name="20% - 輔色1 36 4" xfId="281"/>
    <cellStyle name="20% - 輔色1 36 5" xfId="282"/>
    <cellStyle name="20% - 輔色1 36 6" xfId="283"/>
    <cellStyle name="20% - 輔色1 36 7" xfId="284"/>
    <cellStyle name="20% - 輔色1 36 8" xfId="285"/>
    <cellStyle name="20% - 輔色1 36 9" xfId="286"/>
    <cellStyle name="20% - 輔色1 36_9708會計傳票" xfId="287"/>
    <cellStyle name="20% - 輔色1 4" xfId="288"/>
    <cellStyle name="20% - 輔色1 4 10" xfId="289"/>
    <cellStyle name="20% - 輔色1 4 11" xfId="290"/>
    <cellStyle name="20% - 輔色1 4 12" xfId="291"/>
    <cellStyle name="20% - 輔色1 4 13" xfId="292"/>
    <cellStyle name="20% - 輔色1 4 14" xfId="293"/>
    <cellStyle name="20% - 輔色1 4 15" xfId="294"/>
    <cellStyle name="20% - 輔色1 4 16" xfId="295"/>
    <cellStyle name="20% - 輔色1 4 17" xfId="296"/>
    <cellStyle name="20% - 輔色1 4 18" xfId="297"/>
    <cellStyle name="20% - 輔色1 4 19" xfId="298"/>
    <cellStyle name="20% - 輔色1 4 2" xfId="299"/>
    <cellStyle name="20% - 輔色1 4 20" xfId="300"/>
    <cellStyle name="20% - 輔色1 4 21" xfId="301"/>
    <cellStyle name="20% - 輔色1 4 22" xfId="302"/>
    <cellStyle name="20% - 輔色1 4 23" xfId="303"/>
    <cellStyle name="20% - 輔色1 4 24" xfId="304"/>
    <cellStyle name="20% - 輔色1 4 25" xfId="305"/>
    <cellStyle name="20% - 輔色1 4 26" xfId="306"/>
    <cellStyle name="20% - 輔色1 4 27" xfId="307"/>
    <cellStyle name="20% - 輔色1 4 28" xfId="308"/>
    <cellStyle name="20% - 輔色1 4 29" xfId="309"/>
    <cellStyle name="20% - 輔色1 4 3" xfId="310"/>
    <cellStyle name="20% - 輔色1 4 30" xfId="311"/>
    <cellStyle name="20% - 輔色1 4 31" xfId="312"/>
    <cellStyle name="20% - 輔色1 4 4" xfId="313"/>
    <cellStyle name="20% - 輔色1 4 5" xfId="314"/>
    <cellStyle name="20% - 輔色1 4 6" xfId="315"/>
    <cellStyle name="20% - 輔色1 4 7" xfId="316"/>
    <cellStyle name="20% - 輔色1 4 8" xfId="317"/>
    <cellStyle name="20% - 輔色1 4 9" xfId="318"/>
    <cellStyle name="20% - 輔色1 4_9708會計傳票" xfId="319"/>
    <cellStyle name="20% - 輔色1 41" xfId="320"/>
    <cellStyle name="20% - 輔色1 41 10" xfId="321"/>
    <cellStyle name="20% - 輔色1 41 11" xfId="322"/>
    <cellStyle name="20% - 輔色1 41 12" xfId="323"/>
    <cellStyle name="20% - 輔色1 41 13" xfId="324"/>
    <cellStyle name="20% - 輔色1 41 14" xfId="325"/>
    <cellStyle name="20% - 輔色1 41 15" xfId="326"/>
    <cellStyle name="20% - 輔色1 41 16" xfId="327"/>
    <cellStyle name="20% - 輔色1 41 17" xfId="328"/>
    <cellStyle name="20% - 輔色1 41 18" xfId="329"/>
    <cellStyle name="20% - 輔色1 41 19" xfId="330"/>
    <cellStyle name="20% - 輔色1 41 2" xfId="331"/>
    <cellStyle name="20% - 輔色1 41 20" xfId="332"/>
    <cellStyle name="20% - 輔色1 41 21" xfId="333"/>
    <cellStyle name="20% - 輔色1 41 22" xfId="334"/>
    <cellStyle name="20% - 輔色1 41 23" xfId="335"/>
    <cellStyle name="20% - 輔色1 41 24" xfId="336"/>
    <cellStyle name="20% - 輔色1 41 25" xfId="337"/>
    <cellStyle name="20% - 輔色1 41 26" xfId="338"/>
    <cellStyle name="20% - 輔色1 41 27" xfId="339"/>
    <cellStyle name="20% - 輔色1 41 28" xfId="340"/>
    <cellStyle name="20% - 輔色1 41 29" xfId="341"/>
    <cellStyle name="20% - 輔色1 41 3" xfId="342"/>
    <cellStyle name="20% - 輔色1 41 30" xfId="343"/>
    <cellStyle name="20% - 輔色1 41 31" xfId="344"/>
    <cellStyle name="20% - 輔色1 41 4" xfId="345"/>
    <cellStyle name="20% - 輔色1 41 5" xfId="346"/>
    <cellStyle name="20% - 輔色1 41 6" xfId="347"/>
    <cellStyle name="20% - 輔色1 41 7" xfId="348"/>
    <cellStyle name="20% - 輔色1 41 8" xfId="349"/>
    <cellStyle name="20% - 輔色1 41 9" xfId="350"/>
    <cellStyle name="20% - 輔色1 41_9708會計傳票" xfId="351"/>
    <cellStyle name="20% - 輔色1 46" xfId="352"/>
    <cellStyle name="20% - 輔色1 49" xfId="353"/>
    <cellStyle name="20% - 輔色1 51" xfId="354"/>
    <cellStyle name="20% - 輔色1 53" xfId="355"/>
    <cellStyle name="20% - 輔色1 56" xfId="356"/>
    <cellStyle name="20% - 輔色1 58" xfId="357"/>
    <cellStyle name="20% - 輔色1 59" xfId="358"/>
    <cellStyle name="20% - 輔色1 67" xfId="359"/>
    <cellStyle name="20% - 輔色1 70" xfId="360"/>
    <cellStyle name="20% - 輔色1 71" xfId="361"/>
    <cellStyle name="20% - 輔色1 73" xfId="362"/>
    <cellStyle name="20% - 輔色1 74" xfId="363"/>
    <cellStyle name="20% - 輔色1 75" xfId="364"/>
    <cellStyle name="20% - 輔色1 8" xfId="365"/>
    <cellStyle name="20% - 輔色1 8 10" xfId="366"/>
    <cellStyle name="20% - 輔色1 8 11" xfId="367"/>
    <cellStyle name="20% - 輔色1 8 12" xfId="368"/>
    <cellStyle name="20% - 輔色1 8 13" xfId="369"/>
    <cellStyle name="20% - 輔色1 8 14" xfId="370"/>
    <cellStyle name="20% - 輔色1 8 15" xfId="371"/>
    <cellStyle name="20% - 輔色1 8 16" xfId="372"/>
    <cellStyle name="20% - 輔色1 8 17" xfId="373"/>
    <cellStyle name="20% - 輔色1 8 18" xfId="374"/>
    <cellStyle name="20% - 輔色1 8 19" xfId="375"/>
    <cellStyle name="20% - 輔色1 8 2" xfId="376"/>
    <cellStyle name="20% - 輔色1 8 20" xfId="377"/>
    <cellStyle name="20% - 輔色1 8 21" xfId="378"/>
    <cellStyle name="20% - 輔色1 8 22" xfId="379"/>
    <cellStyle name="20% - 輔色1 8 23" xfId="380"/>
    <cellStyle name="20% - 輔色1 8 24" xfId="381"/>
    <cellStyle name="20% - 輔色1 8 25" xfId="382"/>
    <cellStyle name="20% - 輔色1 8 26" xfId="383"/>
    <cellStyle name="20% - 輔色1 8 27" xfId="384"/>
    <cellStyle name="20% - 輔色1 8 28" xfId="385"/>
    <cellStyle name="20% - 輔色1 8 29" xfId="386"/>
    <cellStyle name="20% - 輔色1 8 3" xfId="387"/>
    <cellStyle name="20% - 輔色1 8 30" xfId="388"/>
    <cellStyle name="20% - 輔色1 8 31" xfId="389"/>
    <cellStyle name="20% - 輔色1 8 4" xfId="390"/>
    <cellStyle name="20% - 輔色1 8 5" xfId="391"/>
    <cellStyle name="20% - 輔色1 8 6" xfId="392"/>
    <cellStyle name="20% - 輔色1 8 7" xfId="393"/>
    <cellStyle name="20% - 輔色1 8 8" xfId="394"/>
    <cellStyle name="20% - 輔色1 8 9" xfId="395"/>
    <cellStyle name="20% - 輔色1 8_9708會計傳票" xfId="396"/>
    <cellStyle name="20% - 輔色2 1" xfId="397"/>
    <cellStyle name="20% - 輔色2 2" xfId="398"/>
    <cellStyle name="20% - 輔色2 3" xfId="399"/>
    <cellStyle name="20% - 輔色2 3 10" xfId="400"/>
    <cellStyle name="20% - 輔色2 3 11" xfId="401"/>
    <cellStyle name="20% - 輔色2 3 12" xfId="402"/>
    <cellStyle name="20% - 輔色2 3 13" xfId="403"/>
    <cellStyle name="20% - 輔色2 3 14" xfId="404"/>
    <cellStyle name="20% - 輔色2 3 15" xfId="405"/>
    <cellStyle name="20% - 輔色2 3 16" xfId="406"/>
    <cellStyle name="20% - 輔色2 3 17" xfId="407"/>
    <cellStyle name="20% - 輔色2 3 18" xfId="408"/>
    <cellStyle name="20% - 輔色2 3 19" xfId="409"/>
    <cellStyle name="20% - 輔色2 3 2" xfId="410"/>
    <cellStyle name="20% - 輔色2 3 20" xfId="411"/>
    <cellStyle name="20% - 輔色2 3 21" xfId="412"/>
    <cellStyle name="20% - 輔色2 3 22" xfId="413"/>
    <cellStyle name="20% - 輔色2 3 23" xfId="414"/>
    <cellStyle name="20% - 輔色2 3 24" xfId="415"/>
    <cellStyle name="20% - 輔色2 3 25" xfId="416"/>
    <cellStyle name="20% - 輔色2 3 26" xfId="417"/>
    <cellStyle name="20% - 輔色2 3 27" xfId="418"/>
    <cellStyle name="20% - 輔色2 3 28" xfId="419"/>
    <cellStyle name="20% - 輔色2 3 29" xfId="420"/>
    <cellStyle name="20% - 輔色2 3 3" xfId="421"/>
    <cellStyle name="20% - 輔色2 3 30" xfId="422"/>
    <cellStyle name="20% - 輔色2 3 31" xfId="423"/>
    <cellStyle name="20% - 輔色2 3 4" xfId="424"/>
    <cellStyle name="20% - 輔色2 3 5" xfId="425"/>
    <cellStyle name="20% - 輔色2 3 6" xfId="426"/>
    <cellStyle name="20% - 輔色2 3 7" xfId="427"/>
    <cellStyle name="20% - 輔色2 3 8" xfId="428"/>
    <cellStyle name="20% - 輔色2 3 9" xfId="429"/>
    <cellStyle name="20% - 輔色2 3_9708會計傳票" xfId="430"/>
    <cellStyle name="20% - 輔色3 1" xfId="431"/>
    <cellStyle name="20% - 輔色3 2" xfId="432"/>
    <cellStyle name="20% - 輔色3 3" xfId="1682"/>
    <cellStyle name="20% - 輔色4 1" xfId="433"/>
    <cellStyle name="20% - 輔色4 2" xfId="434"/>
    <cellStyle name="20% - 輔色4 3" xfId="1683"/>
    <cellStyle name="20% - 輔色5 1" xfId="435"/>
    <cellStyle name="20% - 輔色5 2" xfId="436"/>
    <cellStyle name="20% - 輔色5 3" xfId="1684"/>
    <cellStyle name="20% - 輔色6 1" xfId="437"/>
    <cellStyle name="20% - 輔色6 2" xfId="438"/>
    <cellStyle name="20% - 輔色6 3" xfId="1685"/>
    <cellStyle name="40% - Accent1" xfId="439"/>
    <cellStyle name="40% - Accent1 1" xfId="440"/>
    <cellStyle name="40% - Accent2" xfId="441"/>
    <cellStyle name="40% - Accent2 1" xfId="442"/>
    <cellStyle name="40% - Accent3" xfId="443"/>
    <cellStyle name="40% - Accent3 1" xfId="444"/>
    <cellStyle name="40% - Accent4" xfId="445"/>
    <cellStyle name="40% - Accent4 1" xfId="446"/>
    <cellStyle name="40% - Accent5" xfId="447"/>
    <cellStyle name="40% - Accent5 1" xfId="448"/>
    <cellStyle name="40% - Accent6" xfId="449"/>
    <cellStyle name="40% - Accent6 1" xfId="450"/>
    <cellStyle name="40% - 輔色1 1" xfId="451"/>
    <cellStyle name="40% - 輔色1 2" xfId="452"/>
    <cellStyle name="40% - 輔色1 3" xfId="1686"/>
    <cellStyle name="40% - 輔色2 1" xfId="453"/>
    <cellStyle name="40% - 輔色2 2" xfId="454"/>
    <cellStyle name="40% - 輔色2 3" xfId="1687"/>
    <cellStyle name="40% - 輔色3 1" xfId="455"/>
    <cellStyle name="40% - 輔色3 2" xfId="456"/>
    <cellStyle name="40% - 輔色3 3" xfId="1688"/>
    <cellStyle name="40% - 輔色4 1" xfId="457"/>
    <cellStyle name="40% - 輔色4 2" xfId="458"/>
    <cellStyle name="40% - 輔色4 3" xfId="1689"/>
    <cellStyle name="40% - 輔色5 1" xfId="459"/>
    <cellStyle name="40% - 輔色5 2" xfId="460"/>
    <cellStyle name="40% - 輔色5 3" xfId="1690"/>
    <cellStyle name="40% - 輔色6 1" xfId="461"/>
    <cellStyle name="40% - 輔色6 2" xfId="462"/>
    <cellStyle name="40% - 輔色6 3" xfId="1691"/>
    <cellStyle name="60% - Accent1" xfId="463"/>
    <cellStyle name="60% - Accent1 1" xfId="464"/>
    <cellStyle name="60% - Accent2" xfId="465"/>
    <cellStyle name="60% - Accent2 1" xfId="466"/>
    <cellStyle name="60% - Accent3" xfId="467"/>
    <cellStyle name="60% - Accent3 1" xfId="468"/>
    <cellStyle name="60% - Accent4" xfId="469"/>
    <cellStyle name="60% - Accent4 1" xfId="470"/>
    <cellStyle name="60% - Accent5" xfId="471"/>
    <cellStyle name="60% - Accent5 1" xfId="472"/>
    <cellStyle name="60% - Accent6" xfId="473"/>
    <cellStyle name="60% - Accent6 1" xfId="474"/>
    <cellStyle name="60% - 輔色1 1" xfId="475"/>
    <cellStyle name="60% - 輔色1 2" xfId="476"/>
    <cellStyle name="60% - 輔色1 3" xfId="1692"/>
    <cellStyle name="60% - 輔色2 1" xfId="477"/>
    <cellStyle name="60% - 輔色2 2" xfId="478"/>
    <cellStyle name="60% - 輔色2 3" xfId="1693"/>
    <cellStyle name="60% - 輔色3 1" xfId="479"/>
    <cellStyle name="60% - 輔色3 2" xfId="480"/>
    <cellStyle name="60% - 輔色3 3" xfId="1694"/>
    <cellStyle name="60% - 輔色4 1" xfId="481"/>
    <cellStyle name="60% - 輔色4 2" xfId="482"/>
    <cellStyle name="60% - 輔色4 3" xfId="1695"/>
    <cellStyle name="60% - 輔色5 1" xfId="483"/>
    <cellStyle name="60% - 輔色5 2" xfId="484"/>
    <cellStyle name="60% - 輔色5 3" xfId="1696"/>
    <cellStyle name="60% - 輔色6 1" xfId="485"/>
    <cellStyle name="60% - 輔色6 2" xfId="486"/>
    <cellStyle name="60% - 輔色6 3" xfId="1697"/>
    <cellStyle name="Accent1" xfId="487"/>
    <cellStyle name="Accent1 1" xfId="488"/>
    <cellStyle name="Accent2" xfId="489"/>
    <cellStyle name="Accent2 1" xfId="490"/>
    <cellStyle name="Accent3" xfId="491"/>
    <cellStyle name="Accent3 1" xfId="492"/>
    <cellStyle name="Accent4" xfId="493"/>
    <cellStyle name="Accent4 1" xfId="494"/>
    <cellStyle name="Accent5" xfId="495"/>
    <cellStyle name="Accent5 1" xfId="496"/>
    <cellStyle name="Accent6" xfId="497"/>
    <cellStyle name="Accent6 1" xfId="498"/>
    <cellStyle name="Bad" xfId="499"/>
    <cellStyle name="Bad 1" xfId="500"/>
    <cellStyle name="Calculation" xfId="501"/>
    <cellStyle name="Calculation 1" xfId="502"/>
    <cellStyle name="Check Cell" xfId="503"/>
    <cellStyle name="Check Cell 1" xfId="504"/>
    <cellStyle name="Excel_BuiltIn_Comma 1" xfId="1"/>
    <cellStyle name="Explanatory Text" xfId="505"/>
    <cellStyle name="Explanatory Text 1" xfId="506"/>
    <cellStyle name="Good" xfId="507"/>
    <cellStyle name="Good 1" xfId="508"/>
    <cellStyle name="Heading 1" xfId="509"/>
    <cellStyle name="Heading 1 1" xfId="510"/>
    <cellStyle name="Heading 2" xfId="511"/>
    <cellStyle name="Heading 2 1" xfId="512"/>
    <cellStyle name="Heading 3" xfId="513"/>
    <cellStyle name="Heading 3 1" xfId="514"/>
    <cellStyle name="Heading 4" xfId="515"/>
    <cellStyle name="Heading 4 1" xfId="516"/>
    <cellStyle name="Input" xfId="517"/>
    <cellStyle name="Input 1" xfId="518"/>
    <cellStyle name="Linked Cell" xfId="519"/>
    <cellStyle name="Linked Cell 1" xfId="520"/>
    <cellStyle name="Neutral" xfId="521"/>
    <cellStyle name="Neutral 1" xfId="522"/>
    <cellStyle name="Normal 2" xfId="523"/>
    <cellStyle name="Note" xfId="524"/>
    <cellStyle name="Note 1" xfId="525"/>
    <cellStyle name="Output" xfId="526"/>
    <cellStyle name="Output 1" xfId="527"/>
    <cellStyle name="Title" xfId="528"/>
    <cellStyle name="Title 1" xfId="529"/>
    <cellStyle name="Total" xfId="530"/>
    <cellStyle name="Total 1" xfId="531"/>
    <cellStyle name="Warning Text" xfId="532"/>
    <cellStyle name="Warning Text 1" xfId="533"/>
    <cellStyle name="一般" xfId="0" builtinId="0"/>
    <cellStyle name="一般 10" xfId="534"/>
    <cellStyle name="一般 10 10" xfId="535"/>
    <cellStyle name="一般 10 11" xfId="536"/>
    <cellStyle name="一般 10 12" xfId="537"/>
    <cellStyle name="一般 10 13" xfId="538"/>
    <cellStyle name="一般 10 14" xfId="539"/>
    <cellStyle name="一般 10 15" xfId="540"/>
    <cellStyle name="一般 10 16" xfId="541"/>
    <cellStyle name="一般 10 17" xfId="542"/>
    <cellStyle name="一般 10 18" xfId="543"/>
    <cellStyle name="一般 10 19" xfId="544"/>
    <cellStyle name="一般 10 2" xfId="545"/>
    <cellStyle name="一般 10 20" xfId="546"/>
    <cellStyle name="一般 10 21" xfId="547"/>
    <cellStyle name="一般 10 22" xfId="548"/>
    <cellStyle name="一般 10 23" xfId="549"/>
    <cellStyle name="一般 10 24" xfId="550"/>
    <cellStyle name="一般 10 25" xfId="551"/>
    <cellStyle name="一般 10 26" xfId="552"/>
    <cellStyle name="一般 10 27" xfId="553"/>
    <cellStyle name="一般 10 28" xfId="554"/>
    <cellStyle name="一般 10 29" xfId="555"/>
    <cellStyle name="一般 10 3" xfId="556"/>
    <cellStyle name="一般 10 30" xfId="557"/>
    <cellStyle name="一般 10 31" xfId="558"/>
    <cellStyle name="一般 10 32" xfId="559"/>
    <cellStyle name="一般 10 4" xfId="560"/>
    <cellStyle name="一般 10 5" xfId="561"/>
    <cellStyle name="一般 10 6" xfId="562"/>
    <cellStyle name="一般 10 7" xfId="563"/>
    <cellStyle name="一般 10 8" xfId="564"/>
    <cellStyle name="一般 10 9" xfId="565"/>
    <cellStyle name="一般 10_9708會計傳票" xfId="566"/>
    <cellStyle name="一般 102" xfId="1698"/>
    <cellStyle name="一般 103" xfId="1699"/>
    <cellStyle name="一般 104" xfId="1700"/>
    <cellStyle name="一般 106" xfId="1701"/>
    <cellStyle name="一般 107" xfId="1702"/>
    <cellStyle name="一般 108" xfId="1703"/>
    <cellStyle name="一般 109" xfId="1704"/>
    <cellStyle name="一般 11" xfId="567"/>
    <cellStyle name="一般 11 10" xfId="568"/>
    <cellStyle name="一般 11 11" xfId="569"/>
    <cellStyle name="一般 11 12" xfId="570"/>
    <cellStyle name="一般 11 13" xfId="571"/>
    <cellStyle name="一般 11 14" xfId="572"/>
    <cellStyle name="一般 11 15" xfId="573"/>
    <cellStyle name="一般 11 16" xfId="574"/>
    <cellStyle name="一般 11 17" xfId="575"/>
    <cellStyle name="一般 11 18" xfId="576"/>
    <cellStyle name="一般 11 19" xfId="577"/>
    <cellStyle name="一般 11 2" xfId="578"/>
    <cellStyle name="一般 11 20" xfId="579"/>
    <cellStyle name="一般 11 21" xfId="580"/>
    <cellStyle name="一般 11 22" xfId="581"/>
    <cellStyle name="一般 11 23" xfId="582"/>
    <cellStyle name="一般 11 24" xfId="583"/>
    <cellStyle name="一般 11 25" xfId="584"/>
    <cellStyle name="一般 11 26" xfId="585"/>
    <cellStyle name="一般 11 27" xfId="586"/>
    <cellStyle name="一般 11 28" xfId="587"/>
    <cellStyle name="一般 11 29" xfId="588"/>
    <cellStyle name="一般 11 3" xfId="589"/>
    <cellStyle name="一般 11 30" xfId="590"/>
    <cellStyle name="一般 11 31" xfId="591"/>
    <cellStyle name="一般 11 32" xfId="592"/>
    <cellStyle name="一般 11 4" xfId="593"/>
    <cellStyle name="一般 11 5" xfId="594"/>
    <cellStyle name="一般 11 6" xfId="595"/>
    <cellStyle name="一般 11 7" xfId="596"/>
    <cellStyle name="一般 11 8" xfId="597"/>
    <cellStyle name="一般 11 9" xfId="598"/>
    <cellStyle name="一般 11_9708會計傳票" xfId="599"/>
    <cellStyle name="一般 110" xfId="1705"/>
    <cellStyle name="一般 111" xfId="1706"/>
    <cellStyle name="一般 112" xfId="1707"/>
    <cellStyle name="一般 113" xfId="1708"/>
    <cellStyle name="一般 114" xfId="1709"/>
    <cellStyle name="一般 115" xfId="1710"/>
    <cellStyle name="一般 116" xfId="1711"/>
    <cellStyle name="一般 117" xfId="1712"/>
    <cellStyle name="一般 118" xfId="1713"/>
    <cellStyle name="一般 119" xfId="1714"/>
    <cellStyle name="一般 12" xfId="600"/>
    <cellStyle name="一般 12 10" xfId="601"/>
    <cellStyle name="一般 12 11" xfId="602"/>
    <cellStyle name="一般 12 12" xfId="603"/>
    <cellStyle name="一般 12 13" xfId="604"/>
    <cellStyle name="一般 12 14" xfId="605"/>
    <cellStyle name="一般 12 15" xfId="606"/>
    <cellStyle name="一般 12 16" xfId="607"/>
    <cellStyle name="一般 12 17" xfId="608"/>
    <cellStyle name="一般 12 18" xfId="609"/>
    <cellStyle name="一般 12 19" xfId="610"/>
    <cellStyle name="一般 12 2" xfId="611"/>
    <cellStyle name="一般 12 20" xfId="612"/>
    <cellStyle name="一般 12 21" xfId="613"/>
    <cellStyle name="一般 12 22" xfId="614"/>
    <cellStyle name="一般 12 23" xfId="615"/>
    <cellStyle name="一般 12 24" xfId="616"/>
    <cellStyle name="一般 12 25" xfId="617"/>
    <cellStyle name="一般 12 26" xfId="618"/>
    <cellStyle name="一般 12 27" xfId="619"/>
    <cellStyle name="一般 12 28" xfId="620"/>
    <cellStyle name="一般 12 29" xfId="621"/>
    <cellStyle name="一般 12 3" xfId="622"/>
    <cellStyle name="一般 12 30" xfId="623"/>
    <cellStyle name="一般 12 31" xfId="624"/>
    <cellStyle name="一般 12 32" xfId="625"/>
    <cellStyle name="一般 12 4" xfId="626"/>
    <cellStyle name="一般 12 5" xfId="627"/>
    <cellStyle name="一般 12 6" xfId="628"/>
    <cellStyle name="一般 12 7" xfId="629"/>
    <cellStyle name="一般 12 8" xfId="630"/>
    <cellStyle name="一般 12 9" xfId="631"/>
    <cellStyle name="一般 12_9708會計傳票" xfId="632"/>
    <cellStyle name="一般 120" xfId="1715"/>
    <cellStyle name="一般 121" xfId="1716"/>
    <cellStyle name="一般 122" xfId="1717"/>
    <cellStyle name="一般 123" xfId="1718"/>
    <cellStyle name="一般 124" xfId="1719"/>
    <cellStyle name="一般 125" xfId="1720"/>
    <cellStyle name="一般 126" xfId="1721"/>
    <cellStyle name="一般 13" xfId="633"/>
    <cellStyle name="一般 13 2" xfId="634"/>
    <cellStyle name="一般 14" xfId="635"/>
    <cellStyle name="一般 14 10" xfId="636"/>
    <cellStyle name="一般 14 11" xfId="637"/>
    <cellStyle name="一般 14 12" xfId="638"/>
    <cellStyle name="一般 14 13" xfId="639"/>
    <cellStyle name="一般 14 14" xfId="640"/>
    <cellStyle name="一般 14 15" xfId="641"/>
    <cellStyle name="一般 14 16" xfId="642"/>
    <cellStyle name="一般 14 17" xfId="643"/>
    <cellStyle name="一般 14 18" xfId="644"/>
    <cellStyle name="一般 14 19" xfId="645"/>
    <cellStyle name="一般 14 2" xfId="646"/>
    <cellStyle name="一般 14 20" xfId="647"/>
    <cellStyle name="一般 14 21" xfId="648"/>
    <cellStyle name="一般 14 22" xfId="649"/>
    <cellStyle name="一般 14 23" xfId="650"/>
    <cellStyle name="一般 14 24" xfId="651"/>
    <cellStyle name="一般 14 25" xfId="652"/>
    <cellStyle name="一般 14 26" xfId="653"/>
    <cellStyle name="一般 14 27" xfId="654"/>
    <cellStyle name="一般 14 28" xfId="655"/>
    <cellStyle name="一般 14 29" xfId="656"/>
    <cellStyle name="一般 14 3" xfId="657"/>
    <cellStyle name="一般 14 30" xfId="658"/>
    <cellStyle name="一般 14 31" xfId="659"/>
    <cellStyle name="一般 14 32" xfId="660"/>
    <cellStyle name="一般 14 4" xfId="661"/>
    <cellStyle name="一般 14 5" xfId="662"/>
    <cellStyle name="一般 14 6" xfId="663"/>
    <cellStyle name="一般 14 7" xfId="664"/>
    <cellStyle name="一般 14 8" xfId="665"/>
    <cellStyle name="一般 14 9" xfId="666"/>
    <cellStyle name="一般 14_9708會計傳票" xfId="667"/>
    <cellStyle name="一般 15" xfId="668"/>
    <cellStyle name="一般 16" xfId="669"/>
    <cellStyle name="一般 16 10" xfId="670"/>
    <cellStyle name="一般 16 11" xfId="671"/>
    <cellStyle name="一般 16 12" xfId="672"/>
    <cellStyle name="一般 16 13" xfId="673"/>
    <cellStyle name="一般 16 14" xfId="674"/>
    <cellStyle name="一般 16 15" xfId="675"/>
    <cellStyle name="一般 16 16" xfId="676"/>
    <cellStyle name="一般 16 17" xfId="677"/>
    <cellStyle name="一般 16 18" xfId="678"/>
    <cellStyle name="一般 16 19" xfId="679"/>
    <cellStyle name="一般 16 2" xfId="680"/>
    <cellStyle name="一般 16 20" xfId="681"/>
    <cellStyle name="一般 16 21" xfId="682"/>
    <cellStyle name="一般 16 22" xfId="683"/>
    <cellStyle name="一般 16 23" xfId="684"/>
    <cellStyle name="一般 16 24" xfId="685"/>
    <cellStyle name="一般 16 25" xfId="686"/>
    <cellStyle name="一般 16 26" xfId="687"/>
    <cellStyle name="一般 16 27" xfId="688"/>
    <cellStyle name="一般 16 28" xfId="689"/>
    <cellStyle name="一般 16 29" xfId="690"/>
    <cellStyle name="一般 16 3" xfId="691"/>
    <cellStyle name="一般 16 30" xfId="692"/>
    <cellStyle name="一般 16 31" xfId="693"/>
    <cellStyle name="一般 16 4" xfId="694"/>
    <cellStyle name="一般 16 5" xfId="695"/>
    <cellStyle name="一般 16 6" xfId="696"/>
    <cellStyle name="一般 16 7" xfId="697"/>
    <cellStyle name="一般 16 8" xfId="698"/>
    <cellStyle name="一般 16 9" xfId="699"/>
    <cellStyle name="一般 16_9708會計傳票" xfId="700"/>
    <cellStyle name="一般 17" xfId="701"/>
    <cellStyle name="一般 17 10" xfId="702"/>
    <cellStyle name="一般 17 11" xfId="703"/>
    <cellStyle name="一般 17 12" xfId="704"/>
    <cellStyle name="一般 17 13" xfId="705"/>
    <cellStyle name="一般 17 14" xfId="706"/>
    <cellStyle name="一般 17 15" xfId="707"/>
    <cellStyle name="一般 17 16" xfId="708"/>
    <cellStyle name="一般 17 17" xfId="709"/>
    <cellStyle name="一般 17 18" xfId="710"/>
    <cellStyle name="一般 17 19" xfId="711"/>
    <cellStyle name="一般 17 2" xfId="712"/>
    <cellStyle name="一般 17 20" xfId="713"/>
    <cellStyle name="一般 17 21" xfId="714"/>
    <cellStyle name="一般 17 22" xfId="715"/>
    <cellStyle name="一般 17 23" xfId="716"/>
    <cellStyle name="一般 17 24" xfId="717"/>
    <cellStyle name="一般 17 25" xfId="718"/>
    <cellStyle name="一般 17 26" xfId="719"/>
    <cellStyle name="一般 17 27" xfId="720"/>
    <cellStyle name="一般 17 28" xfId="721"/>
    <cellStyle name="一般 17 29" xfId="722"/>
    <cellStyle name="一般 17 3" xfId="723"/>
    <cellStyle name="一般 17 30" xfId="724"/>
    <cellStyle name="一般 17 31" xfId="725"/>
    <cellStyle name="一般 17 32" xfId="726"/>
    <cellStyle name="一般 17 4" xfId="727"/>
    <cellStyle name="一般 17 5" xfId="728"/>
    <cellStyle name="一般 17 6" xfId="729"/>
    <cellStyle name="一般 17 7" xfId="730"/>
    <cellStyle name="一般 17 8" xfId="731"/>
    <cellStyle name="一般 17 9" xfId="732"/>
    <cellStyle name="一般 17_9708會計傳票" xfId="733"/>
    <cellStyle name="一般 18" xfId="734"/>
    <cellStyle name="一般 19" xfId="735"/>
    <cellStyle name="一般 19 10" xfId="736"/>
    <cellStyle name="一般 19 11" xfId="737"/>
    <cellStyle name="一般 19 12" xfId="738"/>
    <cellStyle name="一般 19 13" xfId="739"/>
    <cellStyle name="一般 19 14" xfId="740"/>
    <cellStyle name="一般 19 15" xfId="741"/>
    <cellStyle name="一般 19 16" xfId="742"/>
    <cellStyle name="一般 19 17" xfId="743"/>
    <cellStyle name="一般 19 18" xfId="744"/>
    <cellStyle name="一般 19 19" xfId="745"/>
    <cellStyle name="一般 19 2" xfId="746"/>
    <cellStyle name="一般 19 20" xfId="747"/>
    <cellStyle name="一般 19 21" xfId="748"/>
    <cellStyle name="一般 19 22" xfId="749"/>
    <cellStyle name="一般 19 23" xfId="750"/>
    <cellStyle name="一般 19 24" xfId="751"/>
    <cellStyle name="一般 19 25" xfId="752"/>
    <cellStyle name="一般 19 26" xfId="753"/>
    <cellStyle name="一般 19 27" xfId="754"/>
    <cellStyle name="一般 19 28" xfId="755"/>
    <cellStyle name="一般 19 29" xfId="756"/>
    <cellStyle name="一般 19 3" xfId="757"/>
    <cellStyle name="一般 19 30" xfId="758"/>
    <cellStyle name="一般 19 31" xfId="759"/>
    <cellStyle name="一般 19 4" xfId="760"/>
    <cellStyle name="一般 19 5" xfId="761"/>
    <cellStyle name="一般 19 6" xfId="762"/>
    <cellStyle name="一般 19 7" xfId="763"/>
    <cellStyle name="一般 19 8" xfId="764"/>
    <cellStyle name="一般 19 9" xfId="765"/>
    <cellStyle name="一般 19_9708會計傳票" xfId="766"/>
    <cellStyle name="一般 2" xfId="2"/>
    <cellStyle name="一般 2 2" xfId="767"/>
    <cellStyle name="一般 2 2 2" xfId="1722"/>
    <cellStyle name="一般 2 3" xfId="768"/>
    <cellStyle name="一般 2 4" xfId="1723"/>
    <cellStyle name="一般 2 5" xfId="1724"/>
    <cellStyle name="一般 2 6" xfId="1725"/>
    <cellStyle name="一般 20" xfId="769"/>
    <cellStyle name="一般 20 10" xfId="770"/>
    <cellStyle name="一般 20 11" xfId="771"/>
    <cellStyle name="一般 20 12" xfId="772"/>
    <cellStyle name="一般 20 13" xfId="773"/>
    <cellStyle name="一般 20 14" xfId="774"/>
    <cellStyle name="一般 20 15" xfId="775"/>
    <cellStyle name="一般 20 16" xfId="776"/>
    <cellStyle name="一般 20 17" xfId="777"/>
    <cellStyle name="一般 20 18" xfId="778"/>
    <cellStyle name="一般 20 19" xfId="779"/>
    <cellStyle name="一般 20 2" xfId="780"/>
    <cellStyle name="一般 20 20" xfId="781"/>
    <cellStyle name="一般 20 21" xfId="782"/>
    <cellStyle name="一般 20 22" xfId="783"/>
    <cellStyle name="一般 20 23" xfId="784"/>
    <cellStyle name="一般 20 24" xfId="785"/>
    <cellStyle name="一般 20 25" xfId="786"/>
    <cellStyle name="一般 20 26" xfId="787"/>
    <cellStyle name="一般 20 27" xfId="788"/>
    <cellStyle name="一般 20 28" xfId="789"/>
    <cellStyle name="一般 20 29" xfId="790"/>
    <cellStyle name="一般 20 3" xfId="791"/>
    <cellStyle name="一般 20 30" xfId="792"/>
    <cellStyle name="一般 20 31" xfId="793"/>
    <cellStyle name="一般 20 4" xfId="794"/>
    <cellStyle name="一般 20 5" xfId="795"/>
    <cellStyle name="一般 20 6" xfId="796"/>
    <cellStyle name="一般 20 7" xfId="797"/>
    <cellStyle name="一般 20 8" xfId="798"/>
    <cellStyle name="一般 20 9" xfId="799"/>
    <cellStyle name="一般 20_9708會計傳票" xfId="800"/>
    <cellStyle name="一般 21" xfId="801"/>
    <cellStyle name="一般 21 10" xfId="802"/>
    <cellStyle name="一般 21 11" xfId="803"/>
    <cellStyle name="一般 21 12" xfId="804"/>
    <cellStyle name="一般 21 13" xfId="805"/>
    <cellStyle name="一般 21 14" xfId="806"/>
    <cellStyle name="一般 21 15" xfId="807"/>
    <cellStyle name="一般 21 16" xfId="808"/>
    <cellStyle name="一般 21 17" xfId="809"/>
    <cellStyle name="一般 21 18" xfId="810"/>
    <cellStyle name="一般 21 19" xfId="811"/>
    <cellStyle name="一般 21 2" xfId="812"/>
    <cellStyle name="一般 21 20" xfId="813"/>
    <cellStyle name="一般 21 21" xfId="814"/>
    <cellStyle name="一般 21 22" xfId="815"/>
    <cellStyle name="一般 21 23" xfId="816"/>
    <cellStyle name="一般 21 24" xfId="817"/>
    <cellStyle name="一般 21 25" xfId="818"/>
    <cellStyle name="一般 21 26" xfId="819"/>
    <cellStyle name="一般 21 27" xfId="820"/>
    <cellStyle name="一般 21 28" xfId="821"/>
    <cellStyle name="一般 21 29" xfId="822"/>
    <cellStyle name="一般 21 3" xfId="823"/>
    <cellStyle name="一般 21 30" xfId="824"/>
    <cellStyle name="一般 21 31" xfId="825"/>
    <cellStyle name="一般 21 4" xfId="826"/>
    <cellStyle name="一般 21 5" xfId="827"/>
    <cellStyle name="一般 21 6" xfId="828"/>
    <cellStyle name="一般 21 7" xfId="829"/>
    <cellStyle name="一般 21 8" xfId="830"/>
    <cellStyle name="一般 21 9" xfId="831"/>
    <cellStyle name="一般 21_9708會計傳票" xfId="832"/>
    <cellStyle name="一般 22" xfId="833"/>
    <cellStyle name="一般 23" xfId="834"/>
    <cellStyle name="一般 23 10" xfId="835"/>
    <cellStyle name="一般 23 11" xfId="836"/>
    <cellStyle name="一般 23 12" xfId="837"/>
    <cellStyle name="一般 23 13" xfId="838"/>
    <cellStyle name="一般 23 14" xfId="839"/>
    <cellStyle name="一般 23 15" xfId="840"/>
    <cellStyle name="一般 23 16" xfId="841"/>
    <cellStyle name="一般 23 17" xfId="842"/>
    <cellStyle name="一般 23 18" xfId="843"/>
    <cellStyle name="一般 23 19" xfId="844"/>
    <cellStyle name="一般 23 2" xfId="845"/>
    <cellStyle name="一般 23 20" xfId="846"/>
    <cellStyle name="一般 23 21" xfId="847"/>
    <cellStyle name="一般 23 22" xfId="848"/>
    <cellStyle name="一般 23 23" xfId="849"/>
    <cellStyle name="一般 23 24" xfId="850"/>
    <cellStyle name="一般 23 25" xfId="851"/>
    <cellStyle name="一般 23 26" xfId="852"/>
    <cellStyle name="一般 23 27" xfId="853"/>
    <cellStyle name="一般 23 28" xfId="854"/>
    <cellStyle name="一般 23 29" xfId="855"/>
    <cellStyle name="一般 23 3" xfId="856"/>
    <cellStyle name="一般 23 30" xfId="857"/>
    <cellStyle name="一般 23 31" xfId="858"/>
    <cellStyle name="一般 23 4" xfId="859"/>
    <cellStyle name="一般 23 5" xfId="860"/>
    <cellStyle name="一般 23 6" xfId="861"/>
    <cellStyle name="一般 23 7" xfId="862"/>
    <cellStyle name="一般 23 8" xfId="863"/>
    <cellStyle name="一般 23 9" xfId="864"/>
    <cellStyle name="一般 23_9708會計傳票" xfId="865"/>
    <cellStyle name="一般 24" xfId="866"/>
    <cellStyle name="一般 24 10" xfId="867"/>
    <cellStyle name="一般 24 11" xfId="868"/>
    <cellStyle name="一般 24 12" xfId="869"/>
    <cellStyle name="一般 24 13" xfId="870"/>
    <cellStyle name="一般 24 14" xfId="871"/>
    <cellStyle name="一般 24 15" xfId="872"/>
    <cellStyle name="一般 24 16" xfId="873"/>
    <cellStyle name="一般 24 17" xfId="874"/>
    <cellStyle name="一般 24 18" xfId="875"/>
    <cellStyle name="一般 24 19" xfId="876"/>
    <cellStyle name="一般 24 2" xfId="877"/>
    <cellStyle name="一般 24 20" xfId="878"/>
    <cellStyle name="一般 24 21" xfId="879"/>
    <cellStyle name="一般 24 22" xfId="880"/>
    <cellStyle name="一般 24 23" xfId="881"/>
    <cellStyle name="一般 24 24" xfId="882"/>
    <cellStyle name="一般 24 25" xfId="883"/>
    <cellStyle name="一般 24 26" xfId="884"/>
    <cellStyle name="一般 24 27" xfId="885"/>
    <cellStyle name="一般 24 28" xfId="886"/>
    <cellStyle name="一般 24 29" xfId="887"/>
    <cellStyle name="一般 24 3" xfId="888"/>
    <cellStyle name="一般 24 30" xfId="889"/>
    <cellStyle name="一般 24 31" xfId="890"/>
    <cellStyle name="一般 24 4" xfId="891"/>
    <cellStyle name="一般 24 5" xfId="892"/>
    <cellStyle name="一般 24 6" xfId="893"/>
    <cellStyle name="一般 24 7" xfId="894"/>
    <cellStyle name="一般 24 8" xfId="895"/>
    <cellStyle name="一般 24 9" xfId="896"/>
    <cellStyle name="一般 24_9708會計傳票" xfId="897"/>
    <cellStyle name="一般 25" xfId="898"/>
    <cellStyle name="一般 25 10" xfId="899"/>
    <cellStyle name="一般 25 11" xfId="900"/>
    <cellStyle name="一般 25 12" xfId="901"/>
    <cellStyle name="一般 25 13" xfId="902"/>
    <cellStyle name="一般 25 14" xfId="903"/>
    <cellStyle name="一般 25 15" xfId="904"/>
    <cellStyle name="一般 25 16" xfId="905"/>
    <cellStyle name="一般 25 17" xfId="906"/>
    <cellStyle name="一般 25 18" xfId="907"/>
    <cellStyle name="一般 25 19" xfId="908"/>
    <cellStyle name="一般 25 2" xfId="909"/>
    <cellStyle name="一般 25 20" xfId="910"/>
    <cellStyle name="一般 25 21" xfId="911"/>
    <cellStyle name="一般 25 22" xfId="912"/>
    <cellStyle name="一般 25 23" xfId="913"/>
    <cellStyle name="一般 25 24" xfId="914"/>
    <cellStyle name="一般 25 25" xfId="915"/>
    <cellStyle name="一般 25 26" xfId="916"/>
    <cellStyle name="一般 25 27" xfId="917"/>
    <cellStyle name="一般 25 28" xfId="918"/>
    <cellStyle name="一般 25 29" xfId="919"/>
    <cellStyle name="一般 25 3" xfId="920"/>
    <cellStyle name="一般 25 30" xfId="921"/>
    <cellStyle name="一般 25 31" xfId="922"/>
    <cellStyle name="一般 25 4" xfId="923"/>
    <cellStyle name="一般 25 5" xfId="924"/>
    <cellStyle name="一般 25 6" xfId="925"/>
    <cellStyle name="一般 25 7" xfId="926"/>
    <cellStyle name="一般 25 8" xfId="927"/>
    <cellStyle name="一般 25 9" xfId="928"/>
    <cellStyle name="一般 25_9708會計傳票" xfId="929"/>
    <cellStyle name="一般 26" xfId="930"/>
    <cellStyle name="一般 26 10" xfId="931"/>
    <cellStyle name="一般 26 11" xfId="932"/>
    <cellStyle name="一般 26 12" xfId="933"/>
    <cellStyle name="一般 26 13" xfId="934"/>
    <cellStyle name="一般 26 14" xfId="935"/>
    <cellStyle name="一般 26 15" xfId="936"/>
    <cellStyle name="一般 26 16" xfId="937"/>
    <cellStyle name="一般 26 17" xfId="938"/>
    <cellStyle name="一般 26 18" xfId="939"/>
    <cellStyle name="一般 26 19" xfId="940"/>
    <cellStyle name="一般 26 2" xfId="941"/>
    <cellStyle name="一般 26 20" xfId="942"/>
    <cellStyle name="一般 26 21" xfId="943"/>
    <cellStyle name="一般 26 22" xfId="944"/>
    <cellStyle name="一般 26 23" xfId="945"/>
    <cellStyle name="一般 26 24" xfId="946"/>
    <cellStyle name="一般 26 25" xfId="947"/>
    <cellStyle name="一般 26 26" xfId="948"/>
    <cellStyle name="一般 26 27" xfId="949"/>
    <cellStyle name="一般 26 28" xfId="950"/>
    <cellStyle name="一般 26 29" xfId="951"/>
    <cellStyle name="一般 26 3" xfId="952"/>
    <cellStyle name="一般 26 30" xfId="953"/>
    <cellStyle name="一般 26 31" xfId="954"/>
    <cellStyle name="一般 26 4" xfId="955"/>
    <cellStyle name="一般 26 5" xfId="956"/>
    <cellStyle name="一般 26 6" xfId="957"/>
    <cellStyle name="一般 26 7" xfId="958"/>
    <cellStyle name="一般 26 8" xfId="959"/>
    <cellStyle name="一般 26 9" xfId="960"/>
    <cellStyle name="一般 26_9708會計傳票" xfId="961"/>
    <cellStyle name="一般 27" xfId="962"/>
    <cellStyle name="一般 27 10" xfId="963"/>
    <cellStyle name="一般 27 11" xfId="964"/>
    <cellStyle name="一般 27 12" xfId="965"/>
    <cellStyle name="一般 27 13" xfId="966"/>
    <cellStyle name="一般 27 14" xfId="967"/>
    <cellStyle name="一般 27 15" xfId="968"/>
    <cellStyle name="一般 27 16" xfId="969"/>
    <cellStyle name="一般 27 17" xfId="970"/>
    <cellStyle name="一般 27 18" xfId="971"/>
    <cellStyle name="一般 27 19" xfId="972"/>
    <cellStyle name="一般 27 2" xfId="973"/>
    <cellStyle name="一般 27 20" xfId="974"/>
    <cellStyle name="一般 27 21" xfId="975"/>
    <cellStyle name="一般 27 22" xfId="976"/>
    <cellStyle name="一般 27 23" xfId="977"/>
    <cellStyle name="一般 27 24" xfId="978"/>
    <cellStyle name="一般 27 25" xfId="979"/>
    <cellStyle name="一般 27 26" xfId="980"/>
    <cellStyle name="一般 27 27" xfId="981"/>
    <cellStyle name="一般 27 28" xfId="982"/>
    <cellStyle name="一般 27 29" xfId="983"/>
    <cellStyle name="一般 27 3" xfId="984"/>
    <cellStyle name="一般 27 30" xfId="985"/>
    <cellStyle name="一般 27 31" xfId="986"/>
    <cellStyle name="一般 27 4" xfId="987"/>
    <cellStyle name="一般 27 5" xfId="988"/>
    <cellStyle name="一般 27 6" xfId="989"/>
    <cellStyle name="一般 27 7" xfId="990"/>
    <cellStyle name="一般 27 8" xfId="991"/>
    <cellStyle name="一般 27 9" xfId="992"/>
    <cellStyle name="一般 27_9708會計傳票" xfId="993"/>
    <cellStyle name="一般 28" xfId="994"/>
    <cellStyle name="一般 28 10" xfId="995"/>
    <cellStyle name="一般 28 11" xfId="996"/>
    <cellStyle name="一般 28 12" xfId="997"/>
    <cellStyle name="一般 28 13" xfId="998"/>
    <cellStyle name="一般 28 14" xfId="999"/>
    <cellStyle name="一般 28 15" xfId="1000"/>
    <cellStyle name="一般 28 16" xfId="1001"/>
    <cellStyle name="一般 28 17" xfId="1002"/>
    <cellStyle name="一般 28 18" xfId="1003"/>
    <cellStyle name="一般 28 19" xfId="1004"/>
    <cellStyle name="一般 28 2" xfId="1005"/>
    <cellStyle name="一般 28 20" xfId="1006"/>
    <cellStyle name="一般 28 21" xfId="1007"/>
    <cellStyle name="一般 28 22" xfId="1008"/>
    <cellStyle name="一般 28 23" xfId="1009"/>
    <cellStyle name="一般 28 24" xfId="1010"/>
    <cellStyle name="一般 28 25" xfId="1011"/>
    <cellStyle name="一般 28 26" xfId="1012"/>
    <cellStyle name="一般 28 27" xfId="1013"/>
    <cellStyle name="一般 28 28" xfId="1014"/>
    <cellStyle name="一般 28 29" xfId="1015"/>
    <cellStyle name="一般 28 3" xfId="1016"/>
    <cellStyle name="一般 28 30" xfId="1017"/>
    <cellStyle name="一般 28 31" xfId="1018"/>
    <cellStyle name="一般 28 4" xfId="1019"/>
    <cellStyle name="一般 28 5" xfId="1020"/>
    <cellStyle name="一般 28 6" xfId="1021"/>
    <cellStyle name="一般 28 7" xfId="1022"/>
    <cellStyle name="一般 28 8" xfId="1023"/>
    <cellStyle name="一般 28 9" xfId="1024"/>
    <cellStyle name="一般 28_9708會計傳票" xfId="1025"/>
    <cellStyle name="一般 29" xfId="1026"/>
    <cellStyle name="一般 3" xfId="3"/>
    <cellStyle name="一般 3 10" xfId="1027"/>
    <cellStyle name="一般 3 11" xfId="1028"/>
    <cellStyle name="一般 3 12" xfId="1029"/>
    <cellStyle name="一般 3 13" xfId="1030"/>
    <cellStyle name="一般 3 14" xfId="1031"/>
    <cellStyle name="一般 3 15" xfId="1032"/>
    <cellStyle name="一般 3 16" xfId="1033"/>
    <cellStyle name="一般 3 17" xfId="1034"/>
    <cellStyle name="一般 3 18" xfId="1035"/>
    <cellStyle name="一般 3 19" xfId="1036"/>
    <cellStyle name="一般 3 2" xfId="1037"/>
    <cellStyle name="一般 3 20" xfId="1038"/>
    <cellStyle name="一般 3 21" xfId="1039"/>
    <cellStyle name="一般 3 22" xfId="1040"/>
    <cellStyle name="一般 3 23" xfId="1041"/>
    <cellStyle name="一般 3 24" xfId="1042"/>
    <cellStyle name="一般 3 25" xfId="1043"/>
    <cellStyle name="一般 3 26" xfId="1044"/>
    <cellStyle name="一般 3 27" xfId="1045"/>
    <cellStyle name="一般 3 28" xfId="1046"/>
    <cellStyle name="一般 3 29" xfId="1047"/>
    <cellStyle name="一般 3 3" xfId="1048"/>
    <cellStyle name="一般 3 30" xfId="1049"/>
    <cellStyle name="一般 3 31" xfId="1050"/>
    <cellStyle name="一般 3 32" xfId="1051"/>
    <cellStyle name="一般 3 4" xfId="1052"/>
    <cellStyle name="一般 3 5" xfId="1053"/>
    <cellStyle name="一般 3 6" xfId="1054"/>
    <cellStyle name="一般 3 7" xfId="1055"/>
    <cellStyle name="一般 3 8" xfId="1056"/>
    <cellStyle name="一般 3 9" xfId="1057"/>
    <cellStyle name="一般 3_9708會計傳票" xfId="1058"/>
    <cellStyle name="一般 30" xfId="1059"/>
    <cellStyle name="一般 30 10" xfId="1060"/>
    <cellStyle name="一般 30 11" xfId="1061"/>
    <cellStyle name="一般 30 12" xfId="1062"/>
    <cellStyle name="一般 30 13" xfId="1063"/>
    <cellStyle name="一般 30 14" xfId="1064"/>
    <cellStyle name="一般 30 15" xfId="1065"/>
    <cellStyle name="一般 30 16" xfId="1066"/>
    <cellStyle name="一般 30 17" xfId="1067"/>
    <cellStyle name="一般 30 18" xfId="1068"/>
    <cellStyle name="一般 30 19" xfId="1069"/>
    <cellStyle name="一般 30 2" xfId="1070"/>
    <cellStyle name="一般 30 20" xfId="1071"/>
    <cellStyle name="一般 30 21" xfId="1072"/>
    <cellStyle name="一般 30 22" xfId="1073"/>
    <cellStyle name="一般 30 23" xfId="1074"/>
    <cellStyle name="一般 30 24" xfId="1075"/>
    <cellStyle name="一般 30 25" xfId="1076"/>
    <cellStyle name="一般 30 26" xfId="1077"/>
    <cellStyle name="一般 30 27" xfId="1078"/>
    <cellStyle name="一般 30 28" xfId="1079"/>
    <cellStyle name="一般 30 29" xfId="1080"/>
    <cellStyle name="一般 30 3" xfId="1081"/>
    <cellStyle name="一般 30 30" xfId="1082"/>
    <cellStyle name="一般 30 31" xfId="1083"/>
    <cellStyle name="一般 30 4" xfId="1084"/>
    <cellStyle name="一般 30 5" xfId="1085"/>
    <cellStyle name="一般 30 6" xfId="1086"/>
    <cellStyle name="一般 30 7" xfId="1087"/>
    <cellStyle name="一般 30 8" xfId="1088"/>
    <cellStyle name="一般 30 9" xfId="1089"/>
    <cellStyle name="一般 30_9708會計傳票" xfId="1090"/>
    <cellStyle name="一般 31" xfId="16"/>
    <cellStyle name="一般 32" xfId="1091"/>
    <cellStyle name="一般 32 10" xfId="1092"/>
    <cellStyle name="一般 32 11" xfId="1093"/>
    <cellStyle name="一般 32 12" xfId="1094"/>
    <cellStyle name="一般 32 13" xfId="1095"/>
    <cellStyle name="一般 32 14" xfId="1096"/>
    <cellStyle name="一般 32 15" xfId="1097"/>
    <cellStyle name="一般 32 16" xfId="1098"/>
    <cellStyle name="一般 32 17" xfId="1099"/>
    <cellStyle name="一般 32 18" xfId="1100"/>
    <cellStyle name="一般 32 19" xfId="1101"/>
    <cellStyle name="一般 32 2" xfId="1102"/>
    <cellStyle name="一般 32 20" xfId="1103"/>
    <cellStyle name="一般 32 21" xfId="1104"/>
    <cellStyle name="一般 32 22" xfId="1105"/>
    <cellStyle name="一般 32 23" xfId="1106"/>
    <cellStyle name="一般 32 24" xfId="1107"/>
    <cellStyle name="一般 32 25" xfId="1108"/>
    <cellStyle name="一般 32 26" xfId="1109"/>
    <cellStyle name="一般 32 27" xfId="1110"/>
    <cellStyle name="一般 32 28" xfId="1111"/>
    <cellStyle name="一般 32 29" xfId="1112"/>
    <cellStyle name="一般 32 3" xfId="1113"/>
    <cellStyle name="一般 32 30" xfId="1114"/>
    <cellStyle name="一般 32 31" xfId="1115"/>
    <cellStyle name="一般 32 4" xfId="1116"/>
    <cellStyle name="一般 32 5" xfId="1117"/>
    <cellStyle name="一般 32 6" xfId="1118"/>
    <cellStyle name="一般 32 7" xfId="1119"/>
    <cellStyle name="一般 32 8" xfId="1120"/>
    <cellStyle name="一般 32 9" xfId="1121"/>
    <cellStyle name="一般 32_9708會計傳票" xfId="1122"/>
    <cellStyle name="一般 33" xfId="1123"/>
    <cellStyle name="一般 33 10" xfId="1124"/>
    <cellStyle name="一般 33 11" xfId="1125"/>
    <cellStyle name="一般 33 12" xfId="1126"/>
    <cellStyle name="一般 33 13" xfId="1127"/>
    <cellStyle name="一般 33 14" xfId="1128"/>
    <cellStyle name="一般 33 15" xfId="1129"/>
    <cellStyle name="一般 33 16" xfId="1130"/>
    <cellStyle name="一般 33 17" xfId="1131"/>
    <cellStyle name="一般 33 18" xfId="1132"/>
    <cellStyle name="一般 33 19" xfId="1133"/>
    <cellStyle name="一般 33 2" xfId="1134"/>
    <cellStyle name="一般 33 20" xfId="1135"/>
    <cellStyle name="一般 33 21" xfId="1136"/>
    <cellStyle name="一般 33 22" xfId="1137"/>
    <cellStyle name="一般 33 23" xfId="1138"/>
    <cellStyle name="一般 33 24" xfId="1139"/>
    <cellStyle name="一般 33 25" xfId="1140"/>
    <cellStyle name="一般 33 26" xfId="1141"/>
    <cellStyle name="一般 33 27" xfId="1142"/>
    <cellStyle name="一般 33 28" xfId="1143"/>
    <cellStyle name="一般 33 29" xfId="1144"/>
    <cellStyle name="一般 33 3" xfId="1145"/>
    <cellStyle name="一般 33 30" xfId="1146"/>
    <cellStyle name="一般 33 31" xfId="1147"/>
    <cellStyle name="一般 33 4" xfId="1148"/>
    <cellStyle name="一般 33 5" xfId="1149"/>
    <cellStyle name="一般 33 6" xfId="1150"/>
    <cellStyle name="一般 33 7" xfId="1151"/>
    <cellStyle name="一般 33 8" xfId="1152"/>
    <cellStyle name="一般 33 9" xfId="1153"/>
    <cellStyle name="一般 33_9708會計傳票" xfId="1154"/>
    <cellStyle name="一般 34" xfId="1155"/>
    <cellStyle name="一般 34 10" xfId="1156"/>
    <cellStyle name="一般 34 11" xfId="1157"/>
    <cellStyle name="一般 34 12" xfId="1158"/>
    <cellStyle name="一般 34 13" xfId="1159"/>
    <cellStyle name="一般 34 14" xfId="1160"/>
    <cellStyle name="一般 34 15" xfId="1161"/>
    <cellStyle name="一般 34 16" xfId="1162"/>
    <cellStyle name="一般 34 17" xfId="1163"/>
    <cellStyle name="一般 34 18" xfId="1164"/>
    <cellStyle name="一般 34 19" xfId="1165"/>
    <cellStyle name="一般 34 2" xfId="1166"/>
    <cellStyle name="一般 34 20" xfId="1167"/>
    <cellStyle name="一般 34 21" xfId="1168"/>
    <cellStyle name="一般 34 22" xfId="1169"/>
    <cellStyle name="一般 34 23" xfId="1170"/>
    <cellStyle name="一般 34 24" xfId="1171"/>
    <cellStyle name="一般 34 25" xfId="1172"/>
    <cellStyle name="一般 34 26" xfId="1173"/>
    <cellStyle name="一般 34 27" xfId="1174"/>
    <cellStyle name="一般 34 28" xfId="1175"/>
    <cellStyle name="一般 34 29" xfId="1176"/>
    <cellStyle name="一般 34 3" xfId="1177"/>
    <cellStyle name="一般 34 30" xfId="1178"/>
    <cellStyle name="一般 34 31" xfId="1179"/>
    <cellStyle name="一般 34 4" xfId="1180"/>
    <cellStyle name="一般 34 5" xfId="1181"/>
    <cellStyle name="一般 34 6" xfId="1182"/>
    <cellStyle name="一般 34 7" xfId="1183"/>
    <cellStyle name="一般 34 8" xfId="1184"/>
    <cellStyle name="一般 34 9" xfId="1185"/>
    <cellStyle name="一般 34_9708會計傳票" xfId="1186"/>
    <cellStyle name="一般 35" xfId="1187"/>
    <cellStyle name="一般 35 10" xfId="1188"/>
    <cellStyle name="一般 35 11" xfId="1189"/>
    <cellStyle name="一般 35 12" xfId="1190"/>
    <cellStyle name="一般 35 13" xfId="1191"/>
    <cellStyle name="一般 35 14" xfId="1192"/>
    <cellStyle name="一般 35 15" xfId="1193"/>
    <cellStyle name="一般 35 16" xfId="1194"/>
    <cellStyle name="一般 35 17" xfId="1195"/>
    <cellStyle name="一般 35 18" xfId="1196"/>
    <cellStyle name="一般 35 19" xfId="1197"/>
    <cellStyle name="一般 35 2" xfId="1198"/>
    <cellStyle name="一般 35 20" xfId="1199"/>
    <cellStyle name="一般 35 21" xfId="1200"/>
    <cellStyle name="一般 35 22" xfId="1201"/>
    <cellStyle name="一般 35 23" xfId="1202"/>
    <cellStyle name="一般 35 24" xfId="1203"/>
    <cellStyle name="一般 35 25" xfId="1204"/>
    <cellStyle name="一般 35 26" xfId="1205"/>
    <cellStyle name="一般 35 27" xfId="1206"/>
    <cellStyle name="一般 35 28" xfId="1207"/>
    <cellStyle name="一般 35 29" xfId="1208"/>
    <cellStyle name="一般 35 3" xfId="1209"/>
    <cellStyle name="一般 35 30" xfId="1210"/>
    <cellStyle name="一般 35 31" xfId="1211"/>
    <cellStyle name="一般 35 4" xfId="1212"/>
    <cellStyle name="一般 35 5" xfId="1213"/>
    <cellStyle name="一般 35 6" xfId="1214"/>
    <cellStyle name="一般 35 7" xfId="1215"/>
    <cellStyle name="一般 35 8" xfId="1216"/>
    <cellStyle name="一般 35 9" xfId="1217"/>
    <cellStyle name="一般 35_9708會計傳票" xfId="1218"/>
    <cellStyle name="一般 36" xfId="1726"/>
    <cellStyle name="一般 37" xfId="1219"/>
    <cellStyle name="一般 37 10" xfId="1220"/>
    <cellStyle name="一般 37 11" xfId="1221"/>
    <cellStyle name="一般 37 12" xfId="1222"/>
    <cellStyle name="一般 37 13" xfId="1223"/>
    <cellStyle name="一般 37 14" xfId="1224"/>
    <cellStyle name="一般 37 15" xfId="1225"/>
    <cellStyle name="一般 37 16" xfId="1226"/>
    <cellStyle name="一般 37 17" xfId="1227"/>
    <cellStyle name="一般 37 18" xfId="1228"/>
    <cellStyle name="一般 37 19" xfId="1229"/>
    <cellStyle name="一般 37 2" xfId="1230"/>
    <cellStyle name="一般 37 20" xfId="1231"/>
    <cellStyle name="一般 37 21" xfId="1232"/>
    <cellStyle name="一般 37 22" xfId="1233"/>
    <cellStyle name="一般 37 23" xfId="1234"/>
    <cellStyle name="一般 37 24" xfId="1235"/>
    <cellStyle name="一般 37 25" xfId="1236"/>
    <cellStyle name="一般 37 26" xfId="1237"/>
    <cellStyle name="一般 37 27" xfId="1238"/>
    <cellStyle name="一般 37 28" xfId="1239"/>
    <cellStyle name="一般 37 29" xfId="1240"/>
    <cellStyle name="一般 37 3" xfId="1241"/>
    <cellStyle name="一般 37 30" xfId="1242"/>
    <cellStyle name="一般 37 31" xfId="1243"/>
    <cellStyle name="一般 37 4" xfId="1244"/>
    <cellStyle name="一般 37 5" xfId="1245"/>
    <cellStyle name="一般 37 6" xfId="1246"/>
    <cellStyle name="一般 37 7" xfId="1247"/>
    <cellStyle name="一般 37 8" xfId="1248"/>
    <cellStyle name="一般 37 9" xfId="1249"/>
    <cellStyle name="一般 37_9708會計傳票" xfId="1250"/>
    <cellStyle name="一般 38" xfId="1251"/>
    <cellStyle name="一般 38 10" xfId="1252"/>
    <cellStyle name="一般 38 11" xfId="1253"/>
    <cellStyle name="一般 38 12" xfId="1254"/>
    <cellStyle name="一般 38 13" xfId="1255"/>
    <cellStyle name="一般 38 14" xfId="1256"/>
    <cellStyle name="一般 38 15" xfId="1257"/>
    <cellStyle name="一般 38 16" xfId="1258"/>
    <cellStyle name="一般 38 17" xfId="1259"/>
    <cellStyle name="一般 38 18" xfId="1260"/>
    <cellStyle name="一般 38 19" xfId="1261"/>
    <cellStyle name="一般 38 2" xfId="1262"/>
    <cellStyle name="一般 38 20" xfId="1263"/>
    <cellStyle name="一般 38 21" xfId="1264"/>
    <cellStyle name="一般 38 22" xfId="1265"/>
    <cellStyle name="一般 38 23" xfId="1266"/>
    <cellStyle name="一般 38 24" xfId="1267"/>
    <cellStyle name="一般 38 25" xfId="1268"/>
    <cellStyle name="一般 38 26" xfId="1269"/>
    <cellStyle name="一般 38 27" xfId="1270"/>
    <cellStyle name="一般 38 28" xfId="1271"/>
    <cellStyle name="一般 38 29" xfId="1272"/>
    <cellStyle name="一般 38 3" xfId="1273"/>
    <cellStyle name="一般 38 30" xfId="1274"/>
    <cellStyle name="一般 38 31" xfId="1275"/>
    <cellStyle name="一般 38 4" xfId="1276"/>
    <cellStyle name="一般 38 5" xfId="1277"/>
    <cellStyle name="一般 38 6" xfId="1278"/>
    <cellStyle name="一般 38 7" xfId="1279"/>
    <cellStyle name="一般 38 8" xfId="1280"/>
    <cellStyle name="一般 38 9" xfId="1281"/>
    <cellStyle name="一般 38_9708會計傳票" xfId="1282"/>
    <cellStyle name="一般 39" xfId="1283"/>
    <cellStyle name="一般 39 10" xfId="1284"/>
    <cellStyle name="一般 39 11" xfId="1285"/>
    <cellStyle name="一般 39 12" xfId="1286"/>
    <cellStyle name="一般 39 13" xfId="1287"/>
    <cellStyle name="一般 39 14" xfId="1288"/>
    <cellStyle name="一般 39 15" xfId="1289"/>
    <cellStyle name="一般 39 16" xfId="1290"/>
    <cellStyle name="一般 39 17" xfId="1291"/>
    <cellStyle name="一般 39 18" xfId="1292"/>
    <cellStyle name="一般 39 19" xfId="1293"/>
    <cellStyle name="一般 39 2" xfId="1294"/>
    <cellStyle name="一般 39 20" xfId="1295"/>
    <cellStyle name="一般 39 21" xfId="1296"/>
    <cellStyle name="一般 39 22" xfId="1297"/>
    <cellStyle name="一般 39 23" xfId="1298"/>
    <cellStyle name="一般 39 24" xfId="1299"/>
    <cellStyle name="一般 39 25" xfId="1300"/>
    <cellStyle name="一般 39 26" xfId="1301"/>
    <cellStyle name="一般 39 27" xfId="1302"/>
    <cellStyle name="一般 39 28" xfId="1303"/>
    <cellStyle name="一般 39 29" xfId="1304"/>
    <cellStyle name="一般 39 3" xfId="1305"/>
    <cellStyle name="一般 39 30" xfId="1306"/>
    <cellStyle name="一般 39 31" xfId="1307"/>
    <cellStyle name="一般 39 4" xfId="1308"/>
    <cellStyle name="一般 39 5" xfId="1309"/>
    <cellStyle name="一般 39 6" xfId="1310"/>
    <cellStyle name="一般 39 7" xfId="1311"/>
    <cellStyle name="一般 39 8" xfId="1312"/>
    <cellStyle name="一般 39 9" xfId="1313"/>
    <cellStyle name="一般 39_9708會計傳票" xfId="1314"/>
    <cellStyle name="一般 4" xfId="17"/>
    <cellStyle name="一般 4 2" xfId="1315"/>
    <cellStyle name="一般 40" xfId="1316"/>
    <cellStyle name="一般 40 10" xfId="1317"/>
    <cellStyle name="一般 40 11" xfId="1318"/>
    <cellStyle name="一般 40 12" xfId="1319"/>
    <cellStyle name="一般 40 13" xfId="1320"/>
    <cellStyle name="一般 40 14" xfId="1321"/>
    <cellStyle name="一般 40 15" xfId="1322"/>
    <cellStyle name="一般 40 16" xfId="1323"/>
    <cellStyle name="一般 40 17" xfId="1324"/>
    <cellStyle name="一般 40 18" xfId="1325"/>
    <cellStyle name="一般 40 19" xfId="1326"/>
    <cellStyle name="一般 40 2" xfId="1327"/>
    <cellStyle name="一般 40 20" xfId="1328"/>
    <cellStyle name="一般 40 21" xfId="1329"/>
    <cellStyle name="一般 40 22" xfId="1330"/>
    <cellStyle name="一般 40 23" xfId="1331"/>
    <cellStyle name="一般 40 24" xfId="1332"/>
    <cellStyle name="一般 40 25" xfId="1333"/>
    <cellStyle name="一般 40 26" xfId="1334"/>
    <cellStyle name="一般 40 27" xfId="1335"/>
    <cellStyle name="一般 40 28" xfId="1336"/>
    <cellStyle name="一般 40 29" xfId="1337"/>
    <cellStyle name="一般 40 3" xfId="1338"/>
    <cellStyle name="一般 40 30" xfId="1339"/>
    <cellStyle name="一般 40 31" xfId="1340"/>
    <cellStyle name="一般 40 4" xfId="1341"/>
    <cellStyle name="一般 40 5" xfId="1342"/>
    <cellStyle name="一般 40 6" xfId="1343"/>
    <cellStyle name="一般 40 7" xfId="1344"/>
    <cellStyle name="一般 40 8" xfId="1345"/>
    <cellStyle name="一般 40 9" xfId="1346"/>
    <cellStyle name="一般 40_9708會計傳票" xfId="1347"/>
    <cellStyle name="一般 41" xfId="1727"/>
    <cellStyle name="一般 42" xfId="1348"/>
    <cellStyle name="一般 42 10" xfId="1349"/>
    <cellStyle name="一般 42 11" xfId="1350"/>
    <cellStyle name="一般 42 12" xfId="1351"/>
    <cellStyle name="一般 42 13" xfId="1352"/>
    <cellStyle name="一般 42 14" xfId="1353"/>
    <cellStyle name="一般 42 15" xfId="1354"/>
    <cellStyle name="一般 42 16" xfId="1355"/>
    <cellStyle name="一般 42 17" xfId="1356"/>
    <cellStyle name="一般 42 18" xfId="1357"/>
    <cellStyle name="一般 42 19" xfId="1358"/>
    <cellStyle name="一般 42 2" xfId="1359"/>
    <cellStyle name="一般 42 20" xfId="1360"/>
    <cellStyle name="一般 42 21" xfId="1361"/>
    <cellStyle name="一般 42 22" xfId="1362"/>
    <cellStyle name="一般 42 23" xfId="1363"/>
    <cellStyle name="一般 42 24" xfId="1364"/>
    <cellStyle name="一般 42 25" xfId="1365"/>
    <cellStyle name="一般 42 26" xfId="1366"/>
    <cellStyle name="一般 42 27" xfId="1367"/>
    <cellStyle name="一般 42 28" xfId="1368"/>
    <cellStyle name="一般 42 29" xfId="1369"/>
    <cellStyle name="一般 42 3" xfId="1370"/>
    <cellStyle name="一般 42 30" xfId="1371"/>
    <cellStyle name="一般 42 31" xfId="1372"/>
    <cellStyle name="一般 42 4" xfId="1373"/>
    <cellStyle name="一般 42 5" xfId="1374"/>
    <cellStyle name="一般 42 6" xfId="1375"/>
    <cellStyle name="一般 42 7" xfId="1376"/>
    <cellStyle name="一般 42 8" xfId="1377"/>
    <cellStyle name="一般 42 9" xfId="1378"/>
    <cellStyle name="一般 42_9708會計傳票" xfId="1379"/>
    <cellStyle name="一般 43" xfId="1380"/>
    <cellStyle name="一般 43 10" xfId="1381"/>
    <cellStyle name="一般 43 11" xfId="1382"/>
    <cellStyle name="一般 43 12" xfId="1383"/>
    <cellStyle name="一般 43 13" xfId="1384"/>
    <cellStyle name="一般 43 14" xfId="1385"/>
    <cellStyle name="一般 43 15" xfId="1386"/>
    <cellStyle name="一般 43 16" xfId="1387"/>
    <cellStyle name="一般 43 17" xfId="1388"/>
    <cellStyle name="一般 43 18" xfId="1389"/>
    <cellStyle name="一般 43 19" xfId="1390"/>
    <cellStyle name="一般 43 2" xfId="1391"/>
    <cellStyle name="一般 43 20" xfId="1392"/>
    <cellStyle name="一般 43 21" xfId="1393"/>
    <cellStyle name="一般 43 22" xfId="1394"/>
    <cellStyle name="一般 43 23" xfId="1395"/>
    <cellStyle name="一般 43 24" xfId="1396"/>
    <cellStyle name="一般 43 25" xfId="1397"/>
    <cellStyle name="一般 43 26" xfId="1398"/>
    <cellStyle name="一般 43 27" xfId="1399"/>
    <cellStyle name="一般 43 28" xfId="1400"/>
    <cellStyle name="一般 43 29" xfId="1401"/>
    <cellStyle name="一般 43 3" xfId="1402"/>
    <cellStyle name="一般 43 30" xfId="1403"/>
    <cellStyle name="一般 43 31" xfId="1404"/>
    <cellStyle name="一般 43 4" xfId="1405"/>
    <cellStyle name="一般 43 5" xfId="1406"/>
    <cellStyle name="一般 43 6" xfId="1407"/>
    <cellStyle name="一般 43 7" xfId="1408"/>
    <cellStyle name="一般 43 8" xfId="1409"/>
    <cellStyle name="一般 43 9" xfId="1410"/>
    <cellStyle name="一般 43_9708會計傳票" xfId="1411"/>
    <cellStyle name="一般 44" xfId="1728"/>
    <cellStyle name="一般 45" xfId="1412"/>
    <cellStyle name="一般 45 10" xfId="1413"/>
    <cellStyle name="一般 45 11" xfId="1414"/>
    <cellStyle name="一般 45 12" xfId="1415"/>
    <cellStyle name="一般 45 13" xfId="1416"/>
    <cellStyle name="一般 45 14" xfId="1417"/>
    <cellStyle name="一般 45 15" xfId="1418"/>
    <cellStyle name="一般 45 16" xfId="1419"/>
    <cellStyle name="一般 45 17" xfId="1420"/>
    <cellStyle name="一般 45 18" xfId="1421"/>
    <cellStyle name="一般 45 19" xfId="1422"/>
    <cellStyle name="一般 45 2" xfId="1423"/>
    <cellStyle name="一般 45 20" xfId="1424"/>
    <cellStyle name="一般 45 21" xfId="1425"/>
    <cellStyle name="一般 45 22" xfId="1426"/>
    <cellStyle name="一般 45 23" xfId="1427"/>
    <cellStyle name="一般 45 24" xfId="1428"/>
    <cellStyle name="一般 45 25" xfId="1429"/>
    <cellStyle name="一般 45 26" xfId="1430"/>
    <cellStyle name="一般 45 27" xfId="1431"/>
    <cellStyle name="一般 45 28" xfId="1432"/>
    <cellStyle name="一般 45 29" xfId="1433"/>
    <cellStyle name="一般 45 3" xfId="1434"/>
    <cellStyle name="一般 45 30" xfId="1435"/>
    <cellStyle name="一般 45 31" xfId="1436"/>
    <cellStyle name="一般 45 4" xfId="1437"/>
    <cellStyle name="一般 45 5" xfId="1438"/>
    <cellStyle name="一般 45 6" xfId="1439"/>
    <cellStyle name="一般 45 7" xfId="1440"/>
    <cellStyle name="一般 45 8" xfId="1441"/>
    <cellStyle name="一般 45 9" xfId="1442"/>
    <cellStyle name="一般 45_9708會計傳票" xfId="1443"/>
    <cellStyle name="一般 46" xfId="1786"/>
    <cellStyle name="一般 46 2" xfId="1729"/>
    <cellStyle name="一般 47" xfId="1444"/>
    <cellStyle name="一般 48" xfId="1445"/>
    <cellStyle name="一般 49" xfId="1730"/>
    <cellStyle name="一般 5" xfId="1446"/>
    <cellStyle name="一般 5 10" xfId="1447"/>
    <cellStyle name="一般 5 11" xfId="1448"/>
    <cellStyle name="一般 5 12" xfId="1449"/>
    <cellStyle name="一般 5 13" xfId="1450"/>
    <cellStyle name="一般 5 14" xfId="1451"/>
    <cellStyle name="一般 5 15" xfId="1452"/>
    <cellStyle name="一般 5 16" xfId="1453"/>
    <cellStyle name="一般 5 17" xfId="1454"/>
    <cellStyle name="一般 5 18" xfId="1455"/>
    <cellStyle name="一般 5 19" xfId="1456"/>
    <cellStyle name="一般 5 2" xfId="1457"/>
    <cellStyle name="一般 5 20" xfId="1458"/>
    <cellStyle name="一般 5 21" xfId="1459"/>
    <cellStyle name="一般 5 22" xfId="1460"/>
    <cellStyle name="一般 5 23" xfId="1461"/>
    <cellStyle name="一般 5 24" xfId="1462"/>
    <cellStyle name="一般 5 25" xfId="1463"/>
    <cellStyle name="一般 5 26" xfId="1464"/>
    <cellStyle name="一般 5 27" xfId="1465"/>
    <cellStyle name="一般 5 28" xfId="1466"/>
    <cellStyle name="一般 5 29" xfId="1467"/>
    <cellStyle name="一般 5 3" xfId="1468"/>
    <cellStyle name="一般 5 30" xfId="1469"/>
    <cellStyle name="一般 5 31" xfId="1470"/>
    <cellStyle name="一般 5 32" xfId="1471"/>
    <cellStyle name="一般 5 4" xfId="1472"/>
    <cellStyle name="一般 5 5" xfId="1473"/>
    <cellStyle name="一般 5 6" xfId="1474"/>
    <cellStyle name="一般 5 7" xfId="1475"/>
    <cellStyle name="一般 5 8" xfId="1476"/>
    <cellStyle name="一般 5 9" xfId="1477"/>
    <cellStyle name="一般 5_9708會計傳票" xfId="1478"/>
    <cellStyle name="一般 50" xfId="1479"/>
    <cellStyle name="一般 51" xfId="1731"/>
    <cellStyle name="一般 52" xfId="1480"/>
    <cellStyle name="一般 53" xfId="1481"/>
    <cellStyle name="一般 54" xfId="1482"/>
    <cellStyle name="一般 55" xfId="1483"/>
    <cellStyle name="一般 56" xfId="1484"/>
    <cellStyle name="一般 57" xfId="1485"/>
    <cellStyle name="一般 58" xfId="1486"/>
    <cellStyle name="一般 59" xfId="1487"/>
    <cellStyle name="一般 6" xfId="1488"/>
    <cellStyle name="一般 6 10" xfId="1489"/>
    <cellStyle name="一般 6 11" xfId="1490"/>
    <cellStyle name="一般 6 12" xfId="1491"/>
    <cellStyle name="一般 6 13" xfId="1492"/>
    <cellStyle name="一般 6 14" xfId="1493"/>
    <cellStyle name="一般 6 15" xfId="1494"/>
    <cellStyle name="一般 6 16" xfId="1495"/>
    <cellStyle name="一般 6 17" xfId="1496"/>
    <cellStyle name="一般 6 18" xfId="1497"/>
    <cellStyle name="一般 6 19" xfId="1498"/>
    <cellStyle name="一般 6 2" xfId="1499"/>
    <cellStyle name="一般 6 20" xfId="1500"/>
    <cellStyle name="一般 6 21" xfId="1501"/>
    <cellStyle name="一般 6 22" xfId="1502"/>
    <cellStyle name="一般 6 23" xfId="1503"/>
    <cellStyle name="一般 6 24" xfId="1504"/>
    <cellStyle name="一般 6 25" xfId="1505"/>
    <cellStyle name="一般 6 26" xfId="1506"/>
    <cellStyle name="一般 6 27" xfId="1507"/>
    <cellStyle name="一般 6 28" xfId="1508"/>
    <cellStyle name="一般 6 29" xfId="1509"/>
    <cellStyle name="一般 6 3" xfId="1510"/>
    <cellStyle name="一般 6 30" xfId="1511"/>
    <cellStyle name="一般 6 31" xfId="1512"/>
    <cellStyle name="一般 6 32" xfId="1513"/>
    <cellStyle name="一般 6 4" xfId="1514"/>
    <cellStyle name="一般 6 5" xfId="1515"/>
    <cellStyle name="一般 6 6" xfId="1516"/>
    <cellStyle name="一般 6 7" xfId="1517"/>
    <cellStyle name="一般 6 8" xfId="1518"/>
    <cellStyle name="一般 6 9" xfId="1519"/>
    <cellStyle name="一般 6_9708會計傳票" xfId="1520"/>
    <cellStyle name="一般 60" xfId="1521"/>
    <cellStyle name="一般 61" xfId="1522"/>
    <cellStyle name="一般 62" xfId="1523"/>
    <cellStyle name="一般 63" xfId="1524"/>
    <cellStyle name="一般 64" xfId="1525"/>
    <cellStyle name="一般 65" xfId="1526"/>
    <cellStyle name="一般 66" xfId="1732"/>
    <cellStyle name="一般 67" xfId="1527"/>
    <cellStyle name="一般 68" xfId="1528"/>
    <cellStyle name="一般 69" xfId="1529"/>
    <cellStyle name="一般 7" xfId="1530"/>
    <cellStyle name="一般 7 10" xfId="1531"/>
    <cellStyle name="一般 7 11" xfId="1532"/>
    <cellStyle name="一般 7 12" xfId="1533"/>
    <cellStyle name="一般 7 13" xfId="1534"/>
    <cellStyle name="一般 7 14" xfId="1535"/>
    <cellStyle name="一般 7 15" xfId="1536"/>
    <cellStyle name="一般 7 16" xfId="1537"/>
    <cellStyle name="一般 7 17" xfId="1538"/>
    <cellStyle name="一般 7 18" xfId="1539"/>
    <cellStyle name="一般 7 19" xfId="1540"/>
    <cellStyle name="一般 7 2" xfId="1541"/>
    <cellStyle name="一般 7 20" xfId="1542"/>
    <cellStyle name="一般 7 21" xfId="1543"/>
    <cellStyle name="一般 7 22" xfId="1544"/>
    <cellStyle name="一般 7 23" xfId="1545"/>
    <cellStyle name="一般 7 24" xfId="1546"/>
    <cellStyle name="一般 7 25" xfId="1547"/>
    <cellStyle name="一般 7 26" xfId="1548"/>
    <cellStyle name="一般 7 27" xfId="1549"/>
    <cellStyle name="一般 7 28" xfId="1550"/>
    <cellStyle name="一般 7 29" xfId="1551"/>
    <cellStyle name="一般 7 3" xfId="1552"/>
    <cellStyle name="一般 7 30" xfId="1553"/>
    <cellStyle name="一般 7 31" xfId="1554"/>
    <cellStyle name="一般 7 32" xfId="1555"/>
    <cellStyle name="一般 7 4" xfId="1556"/>
    <cellStyle name="一般 7 5" xfId="1557"/>
    <cellStyle name="一般 7 6" xfId="1558"/>
    <cellStyle name="一般 7 7" xfId="1559"/>
    <cellStyle name="一般 7 8" xfId="1560"/>
    <cellStyle name="一般 7 9" xfId="1561"/>
    <cellStyle name="一般 7_9708會計傳票" xfId="1562"/>
    <cellStyle name="一般 70" xfId="1563"/>
    <cellStyle name="一般 71" xfId="1564"/>
    <cellStyle name="一般 72" xfId="1565"/>
    <cellStyle name="一般 73" xfId="1566"/>
    <cellStyle name="一般 73 2" xfId="1733"/>
    <cellStyle name="一般 74" xfId="1567"/>
    <cellStyle name="一般 75" xfId="1568"/>
    <cellStyle name="一般 76" xfId="1734"/>
    <cellStyle name="一般 77" xfId="1735"/>
    <cellStyle name="一般 78" xfId="1736"/>
    <cellStyle name="一般 79" xfId="1737"/>
    <cellStyle name="一般 8" xfId="4"/>
    <cellStyle name="一般 8 2" xfId="1569"/>
    <cellStyle name="一般 80" xfId="1738"/>
    <cellStyle name="一般 81" xfId="1739"/>
    <cellStyle name="一般 82" xfId="1740"/>
    <cellStyle name="一般 83" xfId="1741"/>
    <cellStyle name="一般 84" xfId="1742"/>
    <cellStyle name="一般 85" xfId="1743"/>
    <cellStyle name="一般 86" xfId="1744"/>
    <cellStyle name="一般 87 2" xfId="1745"/>
    <cellStyle name="一般 88" xfId="1746"/>
    <cellStyle name="一般 89" xfId="1747"/>
    <cellStyle name="一般 9" xfId="1570"/>
    <cellStyle name="一般 9 10" xfId="1571"/>
    <cellStyle name="一般 9 11" xfId="1572"/>
    <cellStyle name="一般 9 12" xfId="1573"/>
    <cellStyle name="一般 9 13" xfId="1574"/>
    <cellStyle name="一般 9 14" xfId="1575"/>
    <cellStyle name="一般 9 15" xfId="1576"/>
    <cellStyle name="一般 9 16" xfId="1577"/>
    <cellStyle name="一般 9 17" xfId="1578"/>
    <cellStyle name="一般 9 18" xfId="1579"/>
    <cellStyle name="一般 9 19" xfId="1580"/>
    <cellStyle name="一般 9 2" xfId="1581"/>
    <cellStyle name="一般 9 20" xfId="1582"/>
    <cellStyle name="一般 9 21" xfId="1583"/>
    <cellStyle name="一般 9 22" xfId="1584"/>
    <cellStyle name="一般 9 23" xfId="1585"/>
    <cellStyle name="一般 9 24" xfId="1586"/>
    <cellStyle name="一般 9 25" xfId="1587"/>
    <cellStyle name="一般 9 26" xfId="1588"/>
    <cellStyle name="一般 9 27" xfId="1589"/>
    <cellStyle name="一般 9 28" xfId="1590"/>
    <cellStyle name="一般 9 29" xfId="1591"/>
    <cellStyle name="一般 9 3" xfId="1592"/>
    <cellStyle name="一般 9 30" xfId="1593"/>
    <cellStyle name="一般 9 31" xfId="1594"/>
    <cellStyle name="一般 9 32" xfId="1595"/>
    <cellStyle name="一般 9 4" xfId="1596"/>
    <cellStyle name="一般 9 5" xfId="1597"/>
    <cellStyle name="一般 9 6" xfId="1598"/>
    <cellStyle name="一般 9 7" xfId="1599"/>
    <cellStyle name="一般 9 8" xfId="1600"/>
    <cellStyle name="一般 9 9" xfId="1601"/>
    <cellStyle name="一般 9_9708會計傳票" xfId="1602"/>
    <cellStyle name="一般 90" xfId="1748"/>
    <cellStyle name="一般 91" xfId="1749"/>
    <cellStyle name="一般 92" xfId="1750"/>
    <cellStyle name="一般 93" xfId="1751"/>
    <cellStyle name="一般 94" xfId="1752"/>
    <cellStyle name="一般 95" xfId="1753"/>
    <cellStyle name="一般 96" xfId="1754"/>
    <cellStyle name="一般 99" xfId="1755"/>
    <cellStyle name="千分位" xfId="5" builtinId="3"/>
    <cellStyle name="千分位 2" xfId="6"/>
    <cellStyle name="千分位 3" xfId="7"/>
    <cellStyle name="千分位[0]" xfId="1788" builtinId="6"/>
    <cellStyle name="千分位[0] 2" xfId="1787"/>
    <cellStyle name="已瀏覽過的超連結" xfId="9" builtinId="9" hidden="1"/>
    <cellStyle name="已瀏覽過的超連結" xfId="10" builtinId="9" hidden="1"/>
    <cellStyle name="已瀏覽過的超連結" xfId="11" builtinId="9" hidden="1"/>
    <cellStyle name="已瀏覽過的超連結" xfId="12" builtinId="9" hidden="1"/>
    <cellStyle name="已瀏覽過的超連結" xfId="13" builtinId="9" hidden="1"/>
    <cellStyle name="已瀏覽過的超連結" xfId="14" builtinId="9" hidden="1"/>
    <cellStyle name="已瀏覽過的超連結" xfId="15" builtinId="9" hidden="1"/>
    <cellStyle name="已瀏覽過的超連結" xfId="1781" builtinId="9" hidden="1"/>
    <cellStyle name="已瀏覽過的超連結" xfId="1782" builtinId="9" hidden="1"/>
    <cellStyle name="已瀏覽過的超連結" xfId="1783" builtinId="9" hidden="1"/>
    <cellStyle name="已瀏覽過的超連結" xfId="1784" builtinId="9" hidden="1"/>
    <cellStyle name="已瀏覽過的超連結" xfId="1785" builtinId="9" hidden="1"/>
    <cellStyle name="已瀏覽過的超連結 2" xfId="1756"/>
    <cellStyle name="中等 1" xfId="1603"/>
    <cellStyle name="中等 2" xfId="1604"/>
    <cellStyle name="中等 3" xfId="1757"/>
    <cellStyle name="合計 1" xfId="1605"/>
    <cellStyle name="合計 2" xfId="1606"/>
    <cellStyle name="合計 3" xfId="1758"/>
    <cellStyle name="好 1" xfId="1607"/>
    <cellStyle name="好 2" xfId="1608"/>
    <cellStyle name="好 3" xfId="1759"/>
    <cellStyle name="百分比" xfId="1789" builtinId="5"/>
    <cellStyle name="計算方式 1" xfId="1609"/>
    <cellStyle name="計算方式 2" xfId="1610"/>
    <cellStyle name="計算方式 3" xfId="1611"/>
    <cellStyle name="貨幣 2" xfId="1760"/>
    <cellStyle name="連結的儲存格 1" xfId="1612"/>
    <cellStyle name="連結的儲存格 2" xfId="1613"/>
    <cellStyle name="連結的儲存格 3" xfId="1761"/>
    <cellStyle name="備註 1" xfId="1614"/>
    <cellStyle name="備註 2" xfId="1615"/>
    <cellStyle name="備註 3" xfId="1762"/>
    <cellStyle name="超連結" xfId="8" builtinId="8"/>
    <cellStyle name="超連結 2" xfId="1763"/>
    <cellStyle name="說明文字 1" xfId="1616"/>
    <cellStyle name="說明文字 2" xfId="1617"/>
    <cellStyle name="說明文字 3" xfId="1764"/>
    <cellStyle name="輔色1 1" xfId="1618"/>
    <cellStyle name="輔色1 2" xfId="1619"/>
    <cellStyle name="輔色1 2 10" xfId="1620"/>
    <cellStyle name="輔色1 2 11" xfId="1621"/>
    <cellStyle name="輔色1 2 12" xfId="1622"/>
    <cellStyle name="輔色1 2 13" xfId="1623"/>
    <cellStyle name="輔色1 2 14" xfId="1624"/>
    <cellStyle name="輔色1 2 15" xfId="1625"/>
    <cellStyle name="輔色1 2 16" xfId="1626"/>
    <cellStyle name="輔色1 2 17" xfId="1627"/>
    <cellStyle name="輔色1 2 18" xfId="1628"/>
    <cellStyle name="輔色1 2 19" xfId="1629"/>
    <cellStyle name="輔色1 2 2" xfId="1630"/>
    <cellStyle name="輔色1 2 20" xfId="1631"/>
    <cellStyle name="輔色1 2 21" xfId="1632"/>
    <cellStyle name="輔色1 2 22" xfId="1633"/>
    <cellStyle name="輔色1 2 23" xfId="1634"/>
    <cellStyle name="輔色1 2 24" xfId="1635"/>
    <cellStyle name="輔色1 2 25" xfId="1636"/>
    <cellStyle name="輔色1 2 26" xfId="1637"/>
    <cellStyle name="輔色1 2 27" xfId="1638"/>
    <cellStyle name="輔色1 2 28" xfId="1639"/>
    <cellStyle name="輔色1 2 29" xfId="1640"/>
    <cellStyle name="輔色1 2 3" xfId="1641"/>
    <cellStyle name="輔色1 2 30" xfId="1642"/>
    <cellStyle name="輔色1 2 31" xfId="1643"/>
    <cellStyle name="輔色1 2 4" xfId="1644"/>
    <cellStyle name="輔色1 2 5" xfId="1645"/>
    <cellStyle name="輔色1 2 6" xfId="1646"/>
    <cellStyle name="輔色1 2 7" xfId="1647"/>
    <cellStyle name="輔色1 2 8" xfId="1648"/>
    <cellStyle name="輔色1 2 9" xfId="1649"/>
    <cellStyle name="輔色1 2_9708會計傳票" xfId="1650"/>
    <cellStyle name="輔色1 3" xfId="1765"/>
    <cellStyle name="輔色2 1" xfId="1651"/>
    <cellStyle name="輔色2 2" xfId="1652"/>
    <cellStyle name="輔色2 3" xfId="1766"/>
    <cellStyle name="輔色3 1" xfId="1653"/>
    <cellStyle name="輔色3 2" xfId="1654"/>
    <cellStyle name="輔色3 3" xfId="1767"/>
    <cellStyle name="輔色4 1" xfId="1655"/>
    <cellStyle name="輔色4 2" xfId="1656"/>
    <cellStyle name="輔色4 3" xfId="1768"/>
    <cellStyle name="輔色5 1" xfId="1657"/>
    <cellStyle name="輔色5 2" xfId="1658"/>
    <cellStyle name="輔色5 3" xfId="1769"/>
    <cellStyle name="輔色6 1" xfId="1659"/>
    <cellStyle name="輔色6 2" xfId="1660"/>
    <cellStyle name="輔色6 3" xfId="1770"/>
    <cellStyle name="標題 1 1" xfId="1661"/>
    <cellStyle name="標題 1 2" xfId="1662"/>
    <cellStyle name="標題 1 3" xfId="1771"/>
    <cellStyle name="標題 2 1" xfId="1663"/>
    <cellStyle name="標題 2 2" xfId="1664"/>
    <cellStyle name="標題 2 2 2" xfId="1665"/>
    <cellStyle name="標題 2 2 3" xfId="1666"/>
    <cellStyle name="標題 2 3" xfId="1772"/>
    <cellStyle name="標題 3 1" xfId="1667"/>
    <cellStyle name="標題 3 2" xfId="1668"/>
    <cellStyle name="標題 3 3" xfId="1773"/>
    <cellStyle name="標題 4 1" xfId="1669"/>
    <cellStyle name="標題 4 2" xfId="1670"/>
    <cellStyle name="標題 4 3" xfId="1774"/>
    <cellStyle name="標題 5" xfId="1671"/>
    <cellStyle name="標題 6" xfId="1775"/>
    <cellStyle name="輸入 1" xfId="1672"/>
    <cellStyle name="輸入 2" xfId="1673"/>
    <cellStyle name="輸入 3" xfId="1776"/>
    <cellStyle name="輸出 1" xfId="1674"/>
    <cellStyle name="輸出 2" xfId="1675"/>
    <cellStyle name="輸出 3" xfId="1777"/>
    <cellStyle name="檢查儲存格 1" xfId="1676"/>
    <cellStyle name="檢查儲存格 2" xfId="1677"/>
    <cellStyle name="檢查儲存格 3" xfId="1778"/>
    <cellStyle name="壞 1" xfId="1678"/>
    <cellStyle name="壞 2" xfId="1679"/>
    <cellStyle name="壞 3" xfId="1779"/>
    <cellStyle name="警告文字 1" xfId="1680"/>
    <cellStyle name="警告文字 2" xfId="1681"/>
    <cellStyle name="警告文字 3" xfId="178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00066"/>
      <color rgb="FF0000CC"/>
      <color rgb="FFFAF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1</xdr:row>
      <xdr:rowOff>47625</xdr:rowOff>
    </xdr:from>
    <xdr:to>
      <xdr:col>11</xdr:col>
      <xdr:colOff>553575</xdr:colOff>
      <xdr:row>3</xdr:row>
      <xdr:rowOff>177172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76" t="3147" r="2276" b="39456"/>
        <a:stretch/>
      </xdr:blipFill>
      <xdr:spPr>
        <a:xfrm>
          <a:off x="8724900" y="361950"/>
          <a:ext cx="1318659" cy="581667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1</xdr:row>
      <xdr:rowOff>28034</xdr:rowOff>
    </xdr:from>
    <xdr:to>
      <xdr:col>11</xdr:col>
      <xdr:colOff>1242877</xdr:colOff>
      <xdr:row>3</xdr:row>
      <xdr:rowOff>59235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695" t="62398" r="3252" b="2057"/>
        <a:stretch/>
      </xdr:blipFill>
      <xdr:spPr>
        <a:xfrm>
          <a:off x="10182224" y="342359"/>
          <a:ext cx="495301" cy="489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6350</xdr:colOff>
      <xdr:row>6</xdr:row>
      <xdr:rowOff>6350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BCBE1193-32CD-474D-8D88-EB5ED61D13DC}"/>
            </a:ext>
          </a:extLst>
        </xdr:cNvPr>
        <xdr:cNvSpPr>
          <a:spLocks noChangeShapeType="1"/>
        </xdr:cNvSpPr>
      </xdr:nvSpPr>
      <xdr:spPr bwMode="auto">
        <a:xfrm>
          <a:off x="0" y="647700"/>
          <a:ext cx="6286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126365</xdr:colOff>
      <xdr:row>3</xdr:row>
      <xdr:rowOff>5715</xdr:rowOff>
    </xdr:from>
    <xdr:to>
      <xdr:col>0</xdr:col>
      <xdr:colOff>571152</xdr:colOff>
      <xdr:row>4</xdr:row>
      <xdr:rowOff>24058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D813377D-8209-4F22-B222-AE76408064E4}"/>
            </a:ext>
          </a:extLst>
        </xdr:cNvPr>
        <xdr:cNvSpPr txBox="1">
          <a:spLocks noChangeArrowheads="1"/>
        </xdr:cNvSpPr>
      </xdr:nvSpPr>
      <xdr:spPr bwMode="auto">
        <a:xfrm>
          <a:off x="126365" y="647065"/>
          <a:ext cx="444787" cy="170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41448" cy="1672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7FFBD39E-7A00-48B4-8B1D-FE5D8677FA90}"/>
            </a:ext>
          </a:extLst>
        </xdr:cNvPr>
        <xdr:cNvSpPr txBox="1">
          <a:spLocks noChangeArrowheads="1"/>
        </xdr:cNvSpPr>
      </xdr:nvSpPr>
      <xdr:spPr bwMode="auto">
        <a:xfrm>
          <a:off x="0" y="946150"/>
          <a:ext cx="441448" cy="167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6350</xdr:colOff>
      <xdr:row>6</xdr:row>
      <xdr:rowOff>6350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2F5A285D-20E6-4ECA-A04D-D722A08136F5}"/>
            </a:ext>
          </a:extLst>
        </xdr:cNvPr>
        <xdr:cNvSpPr>
          <a:spLocks noChangeShapeType="1"/>
        </xdr:cNvSpPr>
      </xdr:nvSpPr>
      <xdr:spPr bwMode="auto">
        <a:xfrm>
          <a:off x="0" y="511175"/>
          <a:ext cx="682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126365</xdr:colOff>
      <xdr:row>3</xdr:row>
      <xdr:rowOff>5715</xdr:rowOff>
    </xdr:from>
    <xdr:to>
      <xdr:col>0</xdr:col>
      <xdr:colOff>571152</xdr:colOff>
      <xdr:row>3</xdr:row>
      <xdr:rowOff>147883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101731A2-19C4-4040-B152-8C54387C5120}"/>
            </a:ext>
          </a:extLst>
        </xdr:cNvPr>
        <xdr:cNvSpPr txBox="1">
          <a:spLocks noChangeArrowheads="1"/>
        </xdr:cNvSpPr>
      </xdr:nvSpPr>
      <xdr:spPr bwMode="auto">
        <a:xfrm>
          <a:off x="126365" y="510540"/>
          <a:ext cx="444787" cy="17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41448" cy="16726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AD816CF-B503-41E2-BC0A-CF7155A31C94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41448" cy="167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6350</xdr:rowOff>
    </xdr:from>
    <xdr:to>
      <xdr:col>1</xdr:col>
      <xdr:colOff>6350</xdr:colOff>
      <xdr:row>6</xdr:row>
      <xdr:rowOff>6350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xmlns="" id="{32CD0EC2-2B3D-4A27-926C-EAE83B7DBE0A}"/>
            </a:ext>
          </a:extLst>
        </xdr:cNvPr>
        <xdr:cNvSpPr>
          <a:spLocks noChangeShapeType="1"/>
        </xdr:cNvSpPr>
      </xdr:nvSpPr>
      <xdr:spPr bwMode="auto">
        <a:xfrm>
          <a:off x="0" y="510540"/>
          <a:ext cx="51816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126365</xdr:colOff>
      <xdr:row>3</xdr:row>
      <xdr:rowOff>5715</xdr:rowOff>
    </xdr:from>
    <xdr:to>
      <xdr:col>0</xdr:col>
      <xdr:colOff>571152</xdr:colOff>
      <xdr:row>4</xdr:row>
      <xdr:rowOff>24057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xmlns="" id="{F8D93742-6F01-4F10-95A5-95196CF57D45}"/>
            </a:ext>
          </a:extLst>
        </xdr:cNvPr>
        <xdr:cNvSpPr txBox="1">
          <a:spLocks noChangeArrowheads="1"/>
        </xdr:cNvSpPr>
      </xdr:nvSpPr>
      <xdr:spPr bwMode="auto">
        <a:xfrm>
          <a:off x="128905" y="509905"/>
          <a:ext cx="442247" cy="165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41448" cy="167265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xmlns="" id="{E93C2B8B-02C4-4573-B5A2-1289651E0DEA}"/>
            </a:ext>
          </a:extLst>
        </xdr:cNvPr>
        <xdr:cNvSpPr txBox="1">
          <a:spLocks noChangeArrowheads="1"/>
        </xdr:cNvSpPr>
      </xdr:nvSpPr>
      <xdr:spPr bwMode="auto">
        <a:xfrm>
          <a:off x="0" y="807720"/>
          <a:ext cx="441448" cy="167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126365</xdr:colOff>
      <xdr:row>3</xdr:row>
      <xdr:rowOff>5715</xdr:rowOff>
    </xdr:from>
    <xdr:to>
      <xdr:col>0</xdr:col>
      <xdr:colOff>571152</xdr:colOff>
      <xdr:row>4</xdr:row>
      <xdr:rowOff>24057</xdr:rowOff>
    </xdr:to>
    <xdr:sp macro="" textlink="">
      <xdr:nvSpPr>
        <xdr:cNvPr id="27" name="Text Box 7">
          <a:extLst>
            <a:ext uri="{FF2B5EF4-FFF2-40B4-BE49-F238E27FC236}">
              <a16:creationId xmlns:a16="http://schemas.microsoft.com/office/drawing/2014/main" xmlns="" id="{B0AA7966-B1EA-4A64-8B73-FA02F8E7001F}"/>
            </a:ext>
          </a:extLst>
        </xdr:cNvPr>
        <xdr:cNvSpPr txBox="1">
          <a:spLocks noChangeArrowheads="1"/>
        </xdr:cNvSpPr>
      </xdr:nvSpPr>
      <xdr:spPr bwMode="auto">
        <a:xfrm>
          <a:off x="128905" y="509905"/>
          <a:ext cx="442247" cy="1656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6BC4CEB8-408E-46F6-82EA-7720615B7BF6}"/>
            </a:ext>
          </a:extLst>
        </xdr:cNvPr>
        <xdr:cNvSpPr>
          <a:spLocks noChangeShapeType="1"/>
        </xdr:cNvSpPr>
      </xdr:nvSpPr>
      <xdr:spPr bwMode="auto">
        <a:xfrm>
          <a:off x="0" y="6667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902FA073-94D8-4289-9510-1CB329A7F1EC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4097EBDE-D0AC-48B6-8D0D-11CA45046A05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476483" cy="16107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DAB3ACE-D633-4102-BF59-DAAC5FC1C4EC}"/>
            </a:ext>
          </a:extLst>
        </xdr:cNvPr>
        <xdr:cNvSpPr txBox="1">
          <a:spLocks noChangeArrowheads="1"/>
        </xdr:cNvSpPr>
      </xdr:nvSpPr>
      <xdr:spPr bwMode="auto">
        <a:xfrm>
          <a:off x="14811375" y="9620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FC9F2FFF-300A-4C6B-BC0B-487A7AFC622C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2307075C-491A-429E-A6AE-174D7B4536DF}"/>
            </a:ext>
          </a:extLst>
        </xdr:cNvPr>
        <xdr:cNvSpPr>
          <a:spLocks noChangeShapeType="1"/>
        </xdr:cNvSpPr>
      </xdr:nvSpPr>
      <xdr:spPr bwMode="auto">
        <a:xfrm>
          <a:off x="0" y="6667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oneCellAnchor>
    <xdr:from>
      <xdr:col>0</xdr:col>
      <xdr:colOff>200025</xdr:colOff>
      <xdr:row>3</xdr:row>
      <xdr:rowOff>9525</xdr:rowOff>
    </xdr:from>
    <xdr:ext cx="561975" cy="16192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78EA4EAE-E35E-4A3B-B4A5-6CC2A27DBD01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428835" cy="161070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D280B318-6031-4871-80F0-240643AECD30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428835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0</xdr:col>
      <xdr:colOff>200025</xdr:colOff>
      <xdr:row>3</xdr:row>
      <xdr:rowOff>9525</xdr:rowOff>
    </xdr:from>
    <xdr:ext cx="561975" cy="161925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xmlns="" id="{96EDDD43-EB9F-4B5E-A718-4331A972F1AF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476483" cy="161070"/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0" y="53054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7204C401-0E01-4CC1-86F5-766877385670}"/>
            </a:ext>
          </a:extLst>
        </xdr:cNvPr>
        <xdr:cNvSpPr>
          <a:spLocks noChangeShapeType="1"/>
        </xdr:cNvSpPr>
      </xdr:nvSpPr>
      <xdr:spPr bwMode="auto">
        <a:xfrm>
          <a:off x="0" y="6667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85B358C5-9597-47EE-8603-710E68149AC2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76483" cy="16107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F614AFC3-FF5D-4B5D-BE7B-BF0DEA2765C4}"/>
            </a:ext>
          </a:extLst>
        </xdr:cNvPr>
        <xdr:cNvSpPr txBox="1">
          <a:spLocks noChangeArrowheads="1"/>
        </xdr:cNvSpPr>
      </xdr:nvSpPr>
      <xdr:spPr bwMode="auto">
        <a:xfrm>
          <a:off x="0" y="9620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oneCellAnchor>
    <xdr:from>
      <xdr:col>29</xdr:col>
      <xdr:colOff>0</xdr:colOff>
      <xdr:row>5</xdr:row>
      <xdr:rowOff>0</xdr:rowOff>
    </xdr:from>
    <xdr:ext cx="476483" cy="161070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BD01BB1C-E156-4169-827F-C7A2296BBD96}"/>
            </a:ext>
          </a:extLst>
        </xdr:cNvPr>
        <xdr:cNvSpPr txBox="1">
          <a:spLocks noChangeArrowheads="1"/>
        </xdr:cNvSpPr>
      </xdr:nvSpPr>
      <xdr:spPr bwMode="auto">
        <a:xfrm>
          <a:off x="14811375" y="962025"/>
          <a:ext cx="476483" cy="1610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xmlns="" id="{8693AD9C-8EB0-4640-88B0-96D9BC0BC6D0}"/>
            </a:ext>
          </a:extLst>
        </xdr:cNvPr>
        <xdr:cNvSpPr txBox="1">
          <a:spLocks noChangeArrowheads="1"/>
        </xdr:cNvSpPr>
      </xdr:nvSpPr>
      <xdr:spPr bwMode="auto">
        <a:xfrm>
          <a:off x="200025" y="6667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xmlns="" id="{F65B2262-D0CD-4FC6-98D5-F8D8FE5C508D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xmlns="" id="{FEB54EF3-BBC0-486F-86F2-1ED8AEC3399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28625" cy="161925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xmlns="" id="{629EE4EE-5969-41B9-9688-5009691DF044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xmlns="" id="{C8CAC389-6234-40C2-A617-81AA0AEA586C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B2B332A0-FC17-44A8-B881-85751DD7ADDF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xmlns="" id="{8ACDF475-5222-4363-88C6-B6C0E4600148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28625" cy="161925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xmlns="" id="{65FB9399-0772-4B7B-AEAD-4C38EEA3C937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14" name="Text Box 7">
          <a:extLst>
            <a:ext uri="{FF2B5EF4-FFF2-40B4-BE49-F238E27FC236}">
              <a16:creationId xmlns:a16="http://schemas.microsoft.com/office/drawing/2014/main" xmlns="" id="{731C49C3-FC15-49BB-B54E-596C0ED8A080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15" name="Line 1">
          <a:extLst>
            <a:ext uri="{FF2B5EF4-FFF2-40B4-BE49-F238E27FC236}">
              <a16:creationId xmlns:a16="http://schemas.microsoft.com/office/drawing/2014/main" xmlns="" id="{20FDD925-1076-479E-99B5-2039E36441B2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xmlns="" id="{29CB6EC6-F954-4E9D-B398-4F2DA7906CAE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28625" cy="161925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xmlns="" id="{AF59EA91-F0D6-4C8B-942B-219C3C1826D7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xmlns="" id="{2948ADA4-A94F-4DE8-8514-861C06D192BD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1</xdr:col>
      <xdr:colOff>9525</xdr:colOff>
      <xdr:row>6</xdr:row>
      <xdr:rowOff>9525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xmlns="" id="{2557FDDB-30B8-47BC-AF71-FC45167A0505}"/>
            </a:ext>
          </a:extLst>
        </xdr:cNvPr>
        <xdr:cNvSpPr>
          <a:spLocks noChangeShapeType="1"/>
        </xdr:cNvSpPr>
      </xdr:nvSpPr>
      <xdr:spPr bwMode="auto">
        <a:xfrm>
          <a:off x="0" y="514350"/>
          <a:ext cx="68580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xmlns="" id="{F783E9FC-FC20-4619-81ED-CEFD86E629E4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  <xdr:oneCellAnchor>
    <xdr:from>
      <xdr:col>0</xdr:col>
      <xdr:colOff>0</xdr:colOff>
      <xdr:row>5</xdr:row>
      <xdr:rowOff>0</xdr:rowOff>
    </xdr:from>
    <xdr:ext cx="428625" cy="161925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xmlns="" id="{3DB131B4-DCB0-41E3-A1FC-8E2BEA9BD0F1}"/>
            </a:ext>
          </a:extLst>
        </xdr:cNvPr>
        <xdr:cNvSpPr txBox="1">
          <a:spLocks noChangeArrowheads="1"/>
        </xdr:cNvSpPr>
      </xdr:nvSpPr>
      <xdr:spPr bwMode="auto">
        <a:xfrm>
          <a:off x="0" y="809625"/>
          <a:ext cx="4286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投保日數</a:t>
          </a:r>
        </a:p>
      </xdr:txBody>
    </xdr:sp>
    <xdr:clientData/>
  </xdr:oneCellAnchor>
  <xdr:twoCellAnchor editAs="oneCell">
    <xdr:from>
      <xdr:col>0</xdr:col>
      <xdr:colOff>200025</xdr:colOff>
      <xdr:row>3</xdr:row>
      <xdr:rowOff>9525</xdr:rowOff>
    </xdr:from>
    <xdr:to>
      <xdr:col>1</xdr:col>
      <xdr:colOff>85725</xdr:colOff>
      <xdr:row>4</xdr:row>
      <xdr:rowOff>19050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xmlns="" id="{FDEB23DC-F715-4357-8D95-FC3A0DBDECE6}"/>
            </a:ext>
          </a:extLst>
        </xdr:cNvPr>
        <xdr:cNvSpPr txBox="1">
          <a:spLocks noChangeArrowheads="1"/>
        </xdr:cNvSpPr>
      </xdr:nvSpPr>
      <xdr:spPr bwMode="auto">
        <a:xfrm>
          <a:off x="200025" y="514350"/>
          <a:ext cx="561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8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投保薪資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sunkuo75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lus.104.com.tw/p/group/293" TargetMode="External"/><Relationship Id="rId1" Type="http://schemas.openxmlformats.org/officeDocument/2006/relationships/hyperlink" Target="http://www.kiwislife.com/" TargetMode="External"/><Relationship Id="rId6" Type="http://schemas.openxmlformats.org/officeDocument/2006/relationships/hyperlink" Target="https://kiwislife.com/excel&#22823;&#23567;&#20107;-2017&#20491;&#20154;&#34218;&#36039;&#34920;&#35430;&#31639;&#36969;&#29992;106&#24180;&#21214;&#20445;&#32026;&#36317;/" TargetMode="External"/><Relationship Id="rId5" Type="http://schemas.openxmlformats.org/officeDocument/2006/relationships/hyperlink" Target="https://kiwislife.com/contactus-anjerkuo/" TargetMode="External"/><Relationship Id="rId4" Type="http://schemas.openxmlformats.org/officeDocument/2006/relationships/hyperlink" Target="line://ti/p/@agq8396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工作表1">
    <tabColor rgb="FF92D050"/>
    <pageSetUpPr fitToPage="1"/>
  </sheetPr>
  <dimension ref="A1:M34"/>
  <sheetViews>
    <sheetView tabSelected="1" topLeftCell="B1" zoomScale="80" zoomScaleNormal="80" workbookViewId="0">
      <selection activeCell="F4" sqref="F4"/>
    </sheetView>
  </sheetViews>
  <sheetFormatPr defaultColWidth="11.125" defaultRowHeight="18" customHeight="1"/>
  <cols>
    <col min="1" max="1" width="3.625" style="169" customWidth="1"/>
    <col min="2" max="3" width="20.625" style="169" customWidth="1"/>
    <col min="4" max="4" width="3.625" style="169" customWidth="1"/>
    <col min="5" max="5" width="18.625" style="169" customWidth="1"/>
    <col min="6" max="6" width="18.625" style="170" customWidth="1"/>
    <col min="7" max="7" width="3.625" style="171" customWidth="1"/>
    <col min="8" max="9" width="18.625" style="169" customWidth="1"/>
    <col min="10" max="10" width="3.625" style="169" customWidth="1"/>
    <col min="11" max="11" width="10.25" style="169" customWidth="1"/>
    <col min="12" max="12" width="18.5" style="169" customWidth="1"/>
    <col min="13" max="13" width="3.625" style="169" customWidth="1"/>
    <col min="14" max="16384" width="11.125" style="172"/>
  </cols>
  <sheetData>
    <row r="1" spans="1:13" s="168" customFormat="1" ht="24.95" customHeight="1" thickBot="1">
      <c r="A1" s="164"/>
      <c r="B1" s="165" t="s">
        <v>356</v>
      </c>
      <c r="C1" s="165"/>
      <c r="D1" s="166"/>
      <c r="E1" s="167"/>
      <c r="F1" s="167"/>
      <c r="G1" s="167"/>
      <c r="H1" s="167"/>
      <c r="I1" s="167"/>
      <c r="J1" s="164"/>
      <c r="K1" s="164"/>
      <c r="L1" s="164"/>
      <c r="M1" s="164"/>
    </row>
    <row r="2" spans="1:13" ht="18" customHeight="1">
      <c r="K2" s="164"/>
      <c r="L2" s="164"/>
    </row>
    <row r="3" spans="1:13" ht="18" customHeight="1">
      <c r="B3" s="173" t="s">
        <v>76</v>
      </c>
      <c r="C3" s="174"/>
      <c r="E3" s="263" t="s">
        <v>96</v>
      </c>
      <c r="F3" s="264"/>
      <c r="H3" s="263" t="s">
        <v>97</v>
      </c>
      <c r="I3" s="264"/>
      <c r="K3" s="164"/>
      <c r="L3" s="164"/>
    </row>
    <row r="4" spans="1:13" ht="18" customHeight="1">
      <c r="B4" s="175" t="s">
        <v>77</v>
      </c>
      <c r="C4" s="176"/>
      <c r="E4" s="177" t="s">
        <v>83</v>
      </c>
      <c r="F4" s="65" t="s">
        <v>277</v>
      </c>
      <c r="H4" s="178" t="s">
        <v>85</v>
      </c>
      <c r="I4" s="255">
        <f>IF(F6=0,IF(C20&gt;F5,ROUNDDOWN(DATEDIF(F5,C20,"D")/365,1),0),ROUNDDOWN(DATEDIF(F5,F6,"D")/365,1))</f>
        <v>1.5</v>
      </c>
      <c r="K4" s="164"/>
      <c r="L4" s="164"/>
    </row>
    <row r="5" spans="1:13" ht="18" customHeight="1">
      <c r="B5" s="179"/>
      <c r="C5" s="180"/>
      <c r="E5" s="177" t="s">
        <v>72</v>
      </c>
      <c r="F5" s="256">
        <v>43300</v>
      </c>
      <c r="H5" s="178" t="s">
        <v>86</v>
      </c>
      <c r="I5" s="254">
        <f>IF(I4&lt;0.5,0,VLOOKUP($I4,假別管理!$A:$B,2,1))</f>
        <v>7</v>
      </c>
      <c r="K5" s="181" t="s">
        <v>71</v>
      </c>
      <c r="L5" s="182" t="s">
        <v>326</v>
      </c>
    </row>
    <row r="6" spans="1:13" ht="18" customHeight="1">
      <c r="B6" s="257" t="s">
        <v>116</v>
      </c>
      <c r="C6" s="258"/>
      <c r="E6" s="177" t="s">
        <v>68</v>
      </c>
      <c r="F6" s="256"/>
      <c r="H6" s="425" t="s">
        <v>270</v>
      </c>
      <c r="I6" s="425"/>
      <c r="K6" s="183" t="s">
        <v>94</v>
      </c>
      <c r="L6" s="163" t="s">
        <v>172</v>
      </c>
    </row>
    <row r="7" spans="1:13" ht="18" customHeight="1">
      <c r="B7" s="259" t="s">
        <v>114</v>
      </c>
      <c r="C7" s="260"/>
      <c r="E7" s="177" t="s">
        <v>66</v>
      </c>
      <c r="F7" s="64">
        <v>32000</v>
      </c>
      <c r="H7" s="426"/>
      <c r="I7" s="426"/>
      <c r="K7" s="184" t="s">
        <v>95</v>
      </c>
      <c r="L7" s="205" t="s">
        <v>180</v>
      </c>
    </row>
    <row r="8" spans="1:13" ht="18" customHeight="1">
      <c r="B8" s="259" t="s">
        <v>115</v>
      </c>
      <c r="C8" s="260"/>
      <c r="E8" s="177" t="s">
        <v>73</v>
      </c>
      <c r="F8" s="64">
        <v>2400</v>
      </c>
      <c r="H8" s="426"/>
      <c r="I8" s="426"/>
      <c r="K8" s="184"/>
      <c r="L8" s="205" t="s">
        <v>178</v>
      </c>
    </row>
    <row r="9" spans="1:13" ht="18" customHeight="1">
      <c r="B9" s="259" t="s">
        <v>232</v>
      </c>
      <c r="C9" s="260"/>
      <c r="E9" s="177" t="s">
        <v>84</v>
      </c>
      <c r="F9" s="64">
        <v>3000</v>
      </c>
      <c r="H9" s="426"/>
      <c r="I9" s="426"/>
      <c r="K9" s="184"/>
      <c r="L9" s="205" t="s">
        <v>179</v>
      </c>
    </row>
    <row r="10" spans="1:13" ht="18" customHeight="1">
      <c r="B10" s="261" t="s">
        <v>117</v>
      </c>
      <c r="C10" s="262"/>
      <c r="E10" s="177" t="s">
        <v>62</v>
      </c>
      <c r="F10" s="64">
        <v>0</v>
      </c>
      <c r="K10" s="185"/>
      <c r="L10" s="206" t="s">
        <v>230</v>
      </c>
    </row>
    <row r="11" spans="1:13" ht="18" customHeight="1">
      <c r="E11" s="177" t="s">
        <v>123</v>
      </c>
      <c r="F11" s="83">
        <v>0.05</v>
      </c>
      <c r="H11" s="263" t="s">
        <v>263</v>
      </c>
      <c r="I11" s="264"/>
    </row>
    <row r="12" spans="1:13" ht="18" customHeight="1">
      <c r="B12" s="263" t="s">
        <v>78</v>
      </c>
      <c r="C12" s="264"/>
      <c r="H12" s="186" t="s">
        <v>60</v>
      </c>
      <c r="I12" s="187">
        <f>F7*IF($C$17=F$18,$C$18,$F$18)/IF($C$18&gt;0,$C$18,$C$17)</f>
        <v>32000</v>
      </c>
      <c r="K12" s="423" t="s">
        <v>231</v>
      </c>
      <c r="L12" s="424"/>
    </row>
    <row r="13" spans="1:13" ht="18" customHeight="1">
      <c r="B13" s="188" t="s">
        <v>58</v>
      </c>
      <c r="C13" s="65">
        <v>2020</v>
      </c>
      <c r="E13" s="263" t="s">
        <v>262</v>
      </c>
      <c r="F13" s="264"/>
      <c r="H13" s="186" t="s">
        <v>87</v>
      </c>
      <c r="I13" s="187">
        <f>F8*IF($C$17=F$18,$C$18,$F$18)/IF($C$18&gt;0,$C$18,$C$17)</f>
        <v>2400</v>
      </c>
    </row>
    <row r="14" spans="1:13" ht="18" customHeight="1">
      <c r="B14" s="188" t="s">
        <v>56</v>
      </c>
      <c r="C14" s="82" t="s">
        <v>241</v>
      </c>
      <c r="E14" s="190" t="s">
        <v>74</v>
      </c>
      <c r="F14" s="189">
        <f>IF(F5&lt;=$C$15,$C$15,IF(F5&lt;=F27,F5,F27))</f>
        <v>43831</v>
      </c>
      <c r="H14" s="186" t="s">
        <v>88</v>
      </c>
      <c r="I14" s="187">
        <f>F9*IF($C$17=F$18,$C$18,$F$18)/IF($C$18&gt;0,$C$18,$C$17)</f>
        <v>3000</v>
      </c>
    </row>
    <row r="15" spans="1:13" ht="18" customHeight="1">
      <c r="B15" s="188" t="s">
        <v>0</v>
      </c>
      <c r="C15" s="189">
        <f>DATE(YEAR(C14),MONTH(C14),1)</f>
        <v>43831</v>
      </c>
      <c r="E15" s="190" t="s">
        <v>75</v>
      </c>
      <c r="F15" s="189">
        <f>IF(F27&lt;$C$15,$C$15-1,IF(F27&lt;=$C$16,F27,$C$16))</f>
        <v>43861</v>
      </c>
      <c r="H15" s="186" t="s">
        <v>234</v>
      </c>
      <c r="I15" s="187">
        <f>VLOOKUP(C14,'2) 獎金維護'!$A:$C,2,0)</f>
        <v>0</v>
      </c>
    </row>
    <row r="16" spans="1:13" ht="18" customHeight="1">
      <c r="B16" s="188" t="s">
        <v>1</v>
      </c>
      <c r="C16" s="189">
        <f>EOMONTH(C15,0)</f>
        <v>43861</v>
      </c>
      <c r="E16" s="190" t="s">
        <v>250</v>
      </c>
      <c r="F16" s="189">
        <f>DATE(YEAR(F17)-1,MONTH(F5),DAY(F5))</f>
        <v>43665</v>
      </c>
      <c r="H16" s="186" t="s">
        <v>89</v>
      </c>
      <c r="I16" s="187">
        <f ca="1">-IF(F15=C16,F21,0)</f>
        <v>-490</v>
      </c>
    </row>
    <row r="17" spans="2:11" ht="18" customHeight="1">
      <c r="B17" s="188" t="s">
        <v>176</v>
      </c>
      <c r="C17" s="191">
        <f>DATEDIF(C15,C16,"d")+1</f>
        <v>31</v>
      </c>
      <c r="E17" s="190" t="s">
        <v>251</v>
      </c>
      <c r="F17" s="189">
        <f>DATE(IF(TEXT(C14,"yymm")&gt;=RIGHT(C13,2)&amp;TEXT(F5,"mm"),C13+1,C13),MONTH(F5),DAY(F5)-1)</f>
        <v>44030</v>
      </c>
      <c r="H17" s="186" t="s">
        <v>90</v>
      </c>
      <c r="I17" s="187">
        <f ca="1">-(ROUND(F22*IF(F19&gt;30,30,F19)/30*$C$22*20/100,0)+ROUND(F22*IF(F19&gt;30,30,F19)/30*$C$23*20/100,0))</f>
        <v>-766</v>
      </c>
    </row>
    <row r="18" spans="2:11" ht="18" customHeight="1">
      <c r="B18" s="188" t="s">
        <v>175</v>
      </c>
      <c r="C18" s="65">
        <v>30</v>
      </c>
      <c r="E18" s="193" t="s">
        <v>59</v>
      </c>
      <c r="F18" s="194">
        <f>IFERROR(DATEDIF(F14,F15,"d")+1,0)</f>
        <v>31</v>
      </c>
      <c r="H18" s="186" t="s">
        <v>122</v>
      </c>
      <c r="I18" s="187">
        <f ca="1">-(F20/IF($C$18&gt;0,$C$18,$C$17)*F19*F11)</f>
        <v>-1740</v>
      </c>
    </row>
    <row r="19" spans="2:11" ht="18" customHeight="1">
      <c r="B19" s="188" t="s">
        <v>2</v>
      </c>
      <c r="C19" s="189" t="str">
        <f>TEXT(C15,"yy/mm")&amp;"/10"</f>
        <v>20/01/10</v>
      </c>
      <c r="E19" s="193" t="s">
        <v>171</v>
      </c>
      <c r="F19" s="194">
        <f>IF(TEXT(F5,"yymm")=TEXT(F6,"yymm"),DAY(F15)-DAY(F14)+1,IF(F14&gt;C15,30-DAY(F14)+1,IF(F15&lt;C16,DAY(F15),30)))</f>
        <v>30</v>
      </c>
      <c r="H19" s="186" t="s">
        <v>91</v>
      </c>
      <c r="I19" s="192">
        <f ca="1">-F26*$C$21</f>
        <v>0</v>
      </c>
    </row>
    <row r="20" spans="2:11" ht="18" customHeight="1">
      <c r="B20" s="188" t="s">
        <v>249</v>
      </c>
      <c r="C20" s="189">
        <f>IF(F6&gt;0,F6,C16)</f>
        <v>43861</v>
      </c>
      <c r="E20" s="193" t="s">
        <v>79</v>
      </c>
      <c r="F20" s="194">
        <f ca="1">IF(SUM(F$7:F$8)=0,0,IFERROR(VLOOKUP(SUM(F$7:F$8),INDIRECT("'" &amp; $C$24&amp;"'!$A:$J"),MATCH(INDIRECT("'" &amp; $C$24&amp;"'!$d$4"),INDIRECT("'" &amp; $C$24&amp;"'!$A$4:$J$4"),0),1),0))</f>
        <v>34800</v>
      </c>
      <c r="H20" s="195" t="s">
        <v>252</v>
      </c>
      <c r="I20" s="196">
        <f>-SUMIFS('3) 請假扣款維護'!$G:$G,'3) 請假扣款維護'!$A:$A,"&gt;="&amp;C15,'3) 請假扣款維護'!$A:$A,"&lt;="&amp;C16)</f>
        <v>0</v>
      </c>
    </row>
    <row r="21" spans="2:11" ht="18" customHeight="1" thickBot="1">
      <c r="B21" s="188" t="s">
        <v>61</v>
      </c>
      <c r="C21" s="198">
        <v>1.9099999999999999E-2</v>
      </c>
      <c r="E21" s="193" t="s">
        <v>80</v>
      </c>
      <c r="F21" s="194">
        <f ca="1">IF(F10&gt;0,IFERROR(VLOOKUP(F$20,INDIRECT("'" &amp; $C$24&amp;"'!$d:$J"),MATCH(F$10,INDIRECT("'" &amp; $C$24&amp;"'!$d$1:$J$1"),0),1),0),IFERROR(VLOOKUP(F$20,INDIRECT("'" &amp; $C$24&amp;"'!$d:$J"),MATCH(INDIRECT("'" &amp; $C$24&amp;"'!$e$4"),INDIRECT("'" &amp; $C$24&amp;"'!$d$4:$J$4"),0),1),0))</f>
        <v>490</v>
      </c>
    </row>
    <row r="22" spans="2:11" ht="18" customHeight="1" thickBot="1">
      <c r="B22" s="188" t="s">
        <v>69</v>
      </c>
      <c r="C22" s="199">
        <f ca="1">INDIRECT("'"&amp;$C$25&amp;"'!$AD$3")</f>
        <v>0.1</v>
      </c>
      <c r="E22" s="193" t="s">
        <v>81</v>
      </c>
      <c r="F22" s="194">
        <f ca="1">IF(SUM(F$7:F$8)=0,0,IFERROR(HLOOKUP(SUM(F$7:F$8),INDIRECT("'"&amp;$C$25&amp;"'!$A$1:$BE$37"),5,1),0))</f>
        <v>34800</v>
      </c>
      <c r="H22" s="283" t="s">
        <v>98</v>
      </c>
      <c r="I22" s="197">
        <f ca="1">SUM(I12:I21)</f>
        <v>34404</v>
      </c>
    </row>
    <row r="23" spans="2:11" ht="18" customHeight="1">
      <c r="B23" s="188" t="s">
        <v>70</v>
      </c>
      <c r="C23" s="199">
        <f ca="1">INDIRECT("'"&amp;$C$25&amp;"'!$Ae$3")</f>
        <v>0.01</v>
      </c>
      <c r="E23" s="193" t="s">
        <v>82</v>
      </c>
      <c r="F23" s="194">
        <f ca="1">IF(F4=0,0,IFERROR(HLOOKUP(F$22,INDIRECT("'"&amp;$C$25&amp;"'!$B$5:$BE$36"),32,0),0))</f>
        <v>766</v>
      </c>
    </row>
    <row r="24" spans="2:11" ht="18" customHeight="1">
      <c r="B24" s="188" t="s">
        <v>161</v>
      </c>
      <c r="C24" s="191" t="str">
        <f>VLOOKUP(C14,列表!$I:$J,2,1)</f>
        <v>健保10901</v>
      </c>
      <c r="E24" s="193" t="s">
        <v>184</v>
      </c>
      <c r="F24" s="194">
        <f>VLOOKUP(C14,'2) 獎金維護'!$A:$C,3,0)</f>
        <v>0</v>
      </c>
    </row>
    <row r="25" spans="2:11" ht="18" customHeight="1">
      <c r="B25" s="188" t="s">
        <v>162</v>
      </c>
      <c r="C25" s="191" t="str">
        <f>VLOOKUP(C14,列表!$L:$M,2,1)</f>
        <v>勞保10901</v>
      </c>
      <c r="E25" s="193" t="s">
        <v>92</v>
      </c>
      <c r="F25" s="194">
        <f ca="1">IF((F24-(F20*4))&gt;0,(F24-(F20*4)),0)</f>
        <v>0</v>
      </c>
    </row>
    <row r="26" spans="2:11" ht="18" customHeight="1">
      <c r="E26" s="291" t="s">
        <v>93</v>
      </c>
      <c r="F26" s="292">
        <f ca="1">IF(I15&lt;F25,I15,F25)</f>
        <v>0</v>
      </c>
    </row>
    <row r="27" spans="2:11" ht="18" customHeight="1">
      <c r="E27" s="190" t="s">
        <v>275</v>
      </c>
      <c r="F27" s="189">
        <f>IF(F6&gt;0,F6,EOMONTH(C16,12))</f>
        <v>44227</v>
      </c>
    </row>
    <row r="28" spans="2:11" ht="18" customHeight="1">
      <c r="E28" s="252"/>
      <c r="F28" s="253"/>
    </row>
    <row r="29" spans="2:11" ht="18" customHeight="1">
      <c r="B29" s="287" t="s">
        <v>118</v>
      </c>
      <c r="C29" s="288"/>
      <c r="D29" s="288"/>
      <c r="E29" s="288"/>
      <c r="F29" s="289"/>
      <c r="G29" s="288"/>
      <c r="H29" s="288"/>
      <c r="I29" s="288"/>
      <c r="J29" s="288"/>
      <c r="K29" s="288"/>
    </row>
    <row r="30" spans="2:11" ht="18" customHeight="1">
      <c r="B30" s="200" t="s">
        <v>274</v>
      </c>
      <c r="C30" s="284"/>
      <c r="D30" s="284"/>
      <c r="E30" s="284"/>
      <c r="F30" s="290"/>
      <c r="G30" s="284"/>
      <c r="H30" s="284"/>
      <c r="I30" s="284"/>
      <c r="J30" s="284"/>
      <c r="K30" s="171"/>
    </row>
    <row r="31" spans="2:11" ht="18" customHeight="1">
      <c r="B31" s="200" t="s">
        <v>173</v>
      </c>
      <c r="C31" s="284"/>
      <c r="D31" s="284"/>
      <c r="E31" s="284"/>
      <c r="F31" s="290"/>
      <c r="G31" s="284"/>
      <c r="H31" s="284"/>
      <c r="I31" s="284"/>
      <c r="J31" s="284"/>
      <c r="K31" s="171"/>
    </row>
    <row r="32" spans="2:11" ht="18" customHeight="1">
      <c r="B32" s="200" t="s">
        <v>324</v>
      </c>
      <c r="C32" s="284"/>
      <c r="D32" s="284"/>
      <c r="E32" s="284"/>
      <c r="F32" s="290"/>
      <c r="G32" s="284"/>
      <c r="H32" s="284"/>
      <c r="I32" s="284"/>
      <c r="J32" s="284"/>
      <c r="K32" s="171"/>
    </row>
    <row r="33" spans="2:11" ht="18" customHeight="1">
      <c r="B33" s="201" t="s">
        <v>119</v>
      </c>
      <c r="C33" s="285"/>
      <c r="D33" s="285"/>
      <c r="E33" s="285"/>
      <c r="F33" s="286"/>
      <c r="G33" s="285"/>
      <c r="H33" s="285"/>
      <c r="I33" s="285"/>
      <c r="J33" s="285"/>
      <c r="K33" s="202"/>
    </row>
    <row r="34" spans="2:11" ht="18" customHeight="1">
      <c r="K34" s="171"/>
    </row>
  </sheetData>
  <sheetProtection algorithmName="SHA-512" hashValue="sag5ohy6JJrg0pPHQFIKO3L32hx0jDTBt7nK4QwV0o713KJkASJbE7zWLUUhY7rACYWqRsKcDBSSvzqEoLYr+A==" saltValue="8miPNEiH1Ll8nHeGAvJOzA==" spinCount="100000" sheet="1" objects="1" scenarios="1" selectLockedCells="1"/>
  <mergeCells count="2">
    <mergeCell ref="K12:L12"/>
    <mergeCell ref="H6:I9"/>
  </mergeCells>
  <phoneticPr fontId="11" type="noConversion"/>
  <hyperlinks>
    <hyperlink ref="L9" r:id="rId1" tooltip="官方網站" display="官方網站"/>
    <hyperlink ref="L10" r:id="rId2" display="Excel大小事社團"/>
    <hyperlink ref="L6" r:id="rId3" tooltip="○●問題回報與建議●○" display="Anjer Kuo"/>
    <hyperlink ref="L8" r:id="rId4" display="加入LINE好友"/>
    <hyperlink ref="L7" r:id="rId5" display="Excel問題反應"/>
    <hyperlink ref="K12:L12" r:id="rId6" display="回使用教學Ü"/>
  </hyperlinks>
  <pageMargins left="0.19685039370078741" right="0.19685039370078741" top="0.19685039370078741" bottom="0.19685039370078741" header="0.19685039370078741" footer="0.19685039370078741"/>
  <pageSetup paperSize="9" orientation="landscape" r:id="rId7"/>
  <drawing r:id="rId8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OFFSET(列表!$B$1,1,MATCH($C$13,列表!$1:$1,0)-2,12,1)</xm:f>
          </x14:formula1>
          <xm:sqref>C14</xm:sqref>
        </x14:dataValidation>
        <x14:dataValidation type="list" allowBlank="1" showInputMessage="1" showErrorMessage="1" xr:uid="{00000000-0002-0000-0000-000001000000}">
          <x14:formula1>
            <xm:f>列表!$C$1:$G$1</xm:f>
          </x14:formula1>
          <xm:sqref>C13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BE42"/>
  <sheetViews>
    <sheetView workbookViewId="0">
      <selection activeCell="B7" sqref="B7"/>
    </sheetView>
  </sheetViews>
  <sheetFormatPr defaultRowHeight="16.5"/>
  <cols>
    <col min="1" max="1" width="8.875" style="140" customWidth="1"/>
    <col min="2" max="29" width="6.625" style="140" customWidth="1"/>
    <col min="30" max="16384" width="9" style="140"/>
  </cols>
  <sheetData>
    <row r="1" spans="1:57" s="132" customFormat="1" ht="12">
      <c r="A1" s="130" t="s">
        <v>55</v>
      </c>
      <c r="B1" s="131">
        <v>1</v>
      </c>
      <c r="C1" s="131"/>
      <c r="D1" s="131">
        <f>B5+1</f>
        <v>11101</v>
      </c>
      <c r="E1" s="131"/>
      <c r="F1" s="131">
        <f>D5+1</f>
        <v>12541</v>
      </c>
      <c r="G1" s="131"/>
      <c r="H1" s="131">
        <f t="shared" ref="H1" si="0">F5+1</f>
        <v>13501</v>
      </c>
      <c r="I1" s="131"/>
      <c r="J1" s="131">
        <f t="shared" ref="J1" si="1">H5+1</f>
        <v>15841</v>
      </c>
      <c r="K1" s="131"/>
      <c r="L1" s="131">
        <f t="shared" ref="L1" si="2">J5+1</f>
        <v>16501</v>
      </c>
      <c r="M1" s="131"/>
      <c r="N1" s="131">
        <f t="shared" ref="N1" si="3">L5+1</f>
        <v>17281</v>
      </c>
      <c r="O1" s="131"/>
      <c r="P1" s="131">
        <f t="shared" ref="P1" si="4">N5+1</f>
        <v>17881</v>
      </c>
      <c r="Q1" s="131"/>
      <c r="R1" s="131">
        <f t="shared" ref="R1" si="5">P5+1</f>
        <v>19048</v>
      </c>
      <c r="S1" s="131"/>
      <c r="T1" s="131">
        <f t="shared" ref="T1" si="6">R5+1</f>
        <v>20009</v>
      </c>
      <c r="U1" s="131"/>
      <c r="V1" s="131">
        <f t="shared" ref="V1" si="7">T5+1</f>
        <v>21010</v>
      </c>
      <c r="W1" s="131"/>
      <c r="X1" s="131">
        <f t="shared" ref="X1" si="8">V5+1</f>
        <v>22001</v>
      </c>
      <c r="Y1" s="131"/>
      <c r="Z1" s="131">
        <f t="shared" ref="Z1" si="9">X5+1</f>
        <v>23101</v>
      </c>
      <c r="AA1" s="131"/>
      <c r="AB1" s="131">
        <f t="shared" ref="AB1" si="10">Z5+1</f>
        <v>23801</v>
      </c>
      <c r="AC1" s="131"/>
      <c r="AD1" s="131">
        <f t="shared" ref="AD1" si="11">AB5+1</f>
        <v>24001</v>
      </c>
      <c r="AE1" s="131"/>
      <c r="AF1" s="131">
        <f t="shared" ref="AF1" si="12">AD5+1</f>
        <v>25201</v>
      </c>
      <c r="AG1" s="131"/>
      <c r="AH1" s="131">
        <f t="shared" ref="AH1" si="13">AF5+1</f>
        <v>26401</v>
      </c>
      <c r="AI1" s="131"/>
      <c r="AJ1" s="131">
        <f t="shared" ref="AJ1" si="14">AH5+1</f>
        <v>27601</v>
      </c>
      <c r="AK1" s="131"/>
      <c r="AL1" s="131">
        <f t="shared" ref="AL1" si="15">AJ5+1</f>
        <v>28801</v>
      </c>
      <c r="AM1" s="131"/>
      <c r="AN1" s="131">
        <f t="shared" ref="AN1" si="16">AL5+1</f>
        <v>30301</v>
      </c>
      <c r="AO1" s="131"/>
      <c r="AP1" s="131">
        <f t="shared" ref="AP1" si="17">AN5+1</f>
        <v>31801</v>
      </c>
      <c r="AQ1" s="131"/>
      <c r="AR1" s="131">
        <f t="shared" ref="AR1" si="18">AP5+1</f>
        <v>33301</v>
      </c>
      <c r="AS1" s="131"/>
      <c r="AT1" s="131">
        <f t="shared" ref="AT1" si="19">AR5+1</f>
        <v>34801</v>
      </c>
      <c r="AU1" s="131"/>
      <c r="AV1" s="131">
        <f t="shared" ref="AV1" si="20">AT5+1</f>
        <v>36301</v>
      </c>
      <c r="AW1" s="131"/>
      <c r="AX1" s="131">
        <f t="shared" ref="AX1" si="21">AV5+1</f>
        <v>38201</v>
      </c>
      <c r="AY1" s="131"/>
      <c r="AZ1" s="131">
        <f t="shared" ref="AZ1" si="22">AX5+1</f>
        <v>40101</v>
      </c>
      <c r="BA1" s="131"/>
      <c r="BB1" s="131">
        <f>AZ5+1</f>
        <v>42001</v>
      </c>
      <c r="BC1" s="131"/>
      <c r="BD1" s="131">
        <f>BB5+1</f>
        <v>43901</v>
      </c>
      <c r="BE1" s="131"/>
    </row>
    <row r="2" spans="1:57" s="136" customFormat="1" ht="20.25" customHeight="1">
      <c r="A2" s="359" t="s">
        <v>319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60" t="s">
        <v>6</v>
      </c>
      <c r="AB2" s="361"/>
      <c r="AC2" s="361"/>
      <c r="AD2" s="135" t="s">
        <v>31</v>
      </c>
      <c r="AE2" s="135" t="s">
        <v>34</v>
      </c>
    </row>
    <row r="3" spans="1:57" s="139" customFormat="1" ht="19.5" customHeight="1" thickBot="1">
      <c r="A3" s="362" t="s">
        <v>22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137">
        <v>0.1</v>
      </c>
      <c r="AE3" s="138">
        <v>0.01</v>
      </c>
    </row>
    <row r="4" spans="1:57" ht="12" customHeight="1">
      <c r="A4" s="440"/>
      <c r="B4" s="455" t="s">
        <v>334</v>
      </c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7"/>
      <c r="Z4" s="458" t="s">
        <v>335</v>
      </c>
      <c r="AA4" s="458"/>
      <c r="AB4" s="458" t="s">
        <v>336</v>
      </c>
      <c r="AC4" s="459"/>
      <c r="AD4" s="463" t="s">
        <v>337</v>
      </c>
      <c r="AE4" s="464"/>
      <c r="AF4" s="463" t="s">
        <v>338</v>
      </c>
      <c r="AG4" s="464"/>
      <c r="AH4" s="463" t="s">
        <v>339</v>
      </c>
      <c r="AI4" s="464"/>
      <c r="AJ4" s="463" t="s">
        <v>340</v>
      </c>
      <c r="AK4" s="464"/>
      <c r="AL4" s="463" t="s">
        <v>341</v>
      </c>
      <c r="AM4" s="464"/>
      <c r="AN4" s="463" t="s">
        <v>342</v>
      </c>
      <c r="AO4" s="464"/>
      <c r="AP4" s="463" t="s">
        <v>343</v>
      </c>
      <c r="AQ4" s="464"/>
      <c r="AR4" s="463" t="s">
        <v>344</v>
      </c>
      <c r="AS4" s="464"/>
      <c r="AT4" s="463" t="s">
        <v>345</v>
      </c>
      <c r="AU4" s="464"/>
      <c r="AV4" s="463" t="s">
        <v>346</v>
      </c>
      <c r="AW4" s="464"/>
      <c r="AX4" s="463" t="s">
        <v>347</v>
      </c>
      <c r="AY4" s="464"/>
      <c r="AZ4" s="463" t="s">
        <v>348</v>
      </c>
      <c r="BA4" s="464"/>
      <c r="BB4" s="463" t="s">
        <v>349</v>
      </c>
      <c r="BC4" s="464"/>
      <c r="BD4" s="458" t="s">
        <v>350</v>
      </c>
      <c r="BE4" s="459"/>
    </row>
    <row r="5" spans="1:57" ht="12" customHeight="1">
      <c r="A5" s="441"/>
      <c r="B5" s="460">
        <v>11100</v>
      </c>
      <c r="C5" s="460"/>
      <c r="D5" s="460">
        <v>12540</v>
      </c>
      <c r="E5" s="460"/>
      <c r="F5" s="460">
        <v>13500</v>
      </c>
      <c r="G5" s="460"/>
      <c r="H5" s="460">
        <v>15840</v>
      </c>
      <c r="I5" s="460"/>
      <c r="J5" s="461">
        <v>16500</v>
      </c>
      <c r="K5" s="462"/>
      <c r="L5" s="460">
        <v>17280</v>
      </c>
      <c r="M5" s="460"/>
      <c r="N5" s="460">
        <v>17880</v>
      </c>
      <c r="O5" s="460"/>
      <c r="P5" s="465">
        <v>19047</v>
      </c>
      <c r="Q5" s="465"/>
      <c r="R5" s="465">
        <v>20008</v>
      </c>
      <c r="S5" s="465"/>
      <c r="T5" s="460">
        <v>21009</v>
      </c>
      <c r="U5" s="460"/>
      <c r="V5" s="465">
        <v>22000</v>
      </c>
      <c r="W5" s="465"/>
      <c r="X5" s="460">
        <v>23100</v>
      </c>
      <c r="Y5" s="460"/>
      <c r="Z5" s="461">
        <v>23800</v>
      </c>
      <c r="AA5" s="462"/>
      <c r="AB5" s="461">
        <v>24000</v>
      </c>
      <c r="AC5" s="466"/>
      <c r="AD5" s="460">
        <v>25200</v>
      </c>
      <c r="AE5" s="460"/>
      <c r="AF5" s="461">
        <v>26400</v>
      </c>
      <c r="AG5" s="462"/>
      <c r="AH5" s="461">
        <v>27600</v>
      </c>
      <c r="AI5" s="462"/>
      <c r="AJ5" s="461">
        <v>28800</v>
      </c>
      <c r="AK5" s="462"/>
      <c r="AL5" s="461">
        <v>30300</v>
      </c>
      <c r="AM5" s="462"/>
      <c r="AN5" s="461">
        <v>31800</v>
      </c>
      <c r="AO5" s="462"/>
      <c r="AP5" s="461">
        <v>33300</v>
      </c>
      <c r="AQ5" s="462"/>
      <c r="AR5" s="461">
        <v>34800</v>
      </c>
      <c r="AS5" s="462"/>
      <c r="AT5" s="461">
        <v>36300</v>
      </c>
      <c r="AU5" s="462"/>
      <c r="AV5" s="461">
        <v>38200</v>
      </c>
      <c r="AW5" s="462"/>
      <c r="AX5" s="461">
        <v>40100</v>
      </c>
      <c r="AY5" s="462"/>
      <c r="AZ5" s="461">
        <v>42000</v>
      </c>
      <c r="BA5" s="462"/>
      <c r="BB5" s="461">
        <v>43900</v>
      </c>
      <c r="BC5" s="462"/>
      <c r="BD5" s="467">
        <v>45800</v>
      </c>
      <c r="BE5" s="466"/>
    </row>
    <row r="6" spans="1:57" ht="12" customHeight="1">
      <c r="A6" s="442"/>
      <c r="B6" s="214" t="s">
        <v>32</v>
      </c>
      <c r="C6" s="214" t="s">
        <v>33</v>
      </c>
      <c r="D6" s="214" t="s">
        <v>32</v>
      </c>
      <c r="E6" s="214" t="s">
        <v>33</v>
      </c>
      <c r="F6" s="214" t="s">
        <v>32</v>
      </c>
      <c r="G6" s="214" t="s">
        <v>33</v>
      </c>
      <c r="H6" s="214" t="s">
        <v>32</v>
      </c>
      <c r="I6" s="214" t="s">
        <v>33</v>
      </c>
      <c r="J6" s="214" t="s">
        <v>32</v>
      </c>
      <c r="K6" s="214" t="s">
        <v>33</v>
      </c>
      <c r="L6" s="214" t="s">
        <v>32</v>
      </c>
      <c r="M6" s="214" t="s">
        <v>33</v>
      </c>
      <c r="N6" s="214" t="s">
        <v>32</v>
      </c>
      <c r="O6" s="214" t="s">
        <v>33</v>
      </c>
      <c r="P6" s="214" t="s">
        <v>32</v>
      </c>
      <c r="Q6" s="214" t="s">
        <v>33</v>
      </c>
      <c r="R6" s="214" t="s">
        <v>32</v>
      </c>
      <c r="S6" s="214" t="s">
        <v>33</v>
      </c>
      <c r="T6" s="214" t="s">
        <v>32</v>
      </c>
      <c r="U6" s="214" t="s">
        <v>33</v>
      </c>
      <c r="V6" s="214" t="s">
        <v>32</v>
      </c>
      <c r="W6" s="214" t="s">
        <v>33</v>
      </c>
      <c r="X6" s="214" t="s">
        <v>32</v>
      </c>
      <c r="Y6" s="214" t="s">
        <v>33</v>
      </c>
      <c r="Z6" s="214" t="s">
        <v>32</v>
      </c>
      <c r="AA6" s="214" t="s">
        <v>33</v>
      </c>
      <c r="AB6" s="215" t="s">
        <v>32</v>
      </c>
      <c r="AC6" s="216" t="s">
        <v>33</v>
      </c>
      <c r="AD6" s="368" t="s">
        <v>32</v>
      </c>
      <c r="AE6" s="368" t="s">
        <v>33</v>
      </c>
      <c r="AF6" s="368" t="s">
        <v>32</v>
      </c>
      <c r="AG6" s="368" t="s">
        <v>33</v>
      </c>
      <c r="AH6" s="368" t="s">
        <v>32</v>
      </c>
      <c r="AI6" s="368" t="s">
        <v>33</v>
      </c>
      <c r="AJ6" s="368" t="s">
        <v>32</v>
      </c>
      <c r="AK6" s="368" t="s">
        <v>33</v>
      </c>
      <c r="AL6" s="368" t="s">
        <v>32</v>
      </c>
      <c r="AM6" s="368" t="s">
        <v>33</v>
      </c>
      <c r="AN6" s="368" t="s">
        <v>32</v>
      </c>
      <c r="AO6" s="368" t="s">
        <v>33</v>
      </c>
      <c r="AP6" s="368" t="s">
        <v>32</v>
      </c>
      <c r="AQ6" s="368" t="s">
        <v>33</v>
      </c>
      <c r="AR6" s="368" t="s">
        <v>32</v>
      </c>
      <c r="AS6" s="368" t="s">
        <v>33</v>
      </c>
      <c r="AT6" s="368" t="s">
        <v>32</v>
      </c>
      <c r="AU6" s="368" t="s">
        <v>33</v>
      </c>
      <c r="AV6" s="368" t="s">
        <v>32</v>
      </c>
      <c r="AW6" s="368" t="s">
        <v>33</v>
      </c>
      <c r="AX6" s="368" t="s">
        <v>32</v>
      </c>
      <c r="AY6" s="368" t="s">
        <v>33</v>
      </c>
      <c r="AZ6" s="368" t="s">
        <v>32</v>
      </c>
      <c r="BA6" s="368" t="s">
        <v>33</v>
      </c>
      <c r="BB6" s="368" t="s">
        <v>32</v>
      </c>
      <c r="BC6" s="368" t="s">
        <v>33</v>
      </c>
      <c r="BD6" s="215" t="s">
        <v>32</v>
      </c>
      <c r="BE6" s="216" t="s">
        <v>33</v>
      </c>
    </row>
    <row r="7" spans="1:57" s="156" customFormat="1" ht="11.1" customHeight="1">
      <c r="A7" s="217">
        <v>1</v>
      </c>
      <c r="B7" s="363">
        <v>8</v>
      </c>
      <c r="C7" s="363">
        <v>29</v>
      </c>
      <c r="D7" s="363">
        <v>9</v>
      </c>
      <c r="E7" s="363">
        <v>32</v>
      </c>
      <c r="F7" s="363">
        <v>10</v>
      </c>
      <c r="G7" s="363">
        <v>35</v>
      </c>
      <c r="H7" s="363">
        <v>12</v>
      </c>
      <c r="I7" s="363">
        <v>41</v>
      </c>
      <c r="J7" s="363">
        <v>12</v>
      </c>
      <c r="K7" s="363">
        <v>43</v>
      </c>
      <c r="L7" s="363">
        <v>13</v>
      </c>
      <c r="M7" s="363">
        <v>44</v>
      </c>
      <c r="N7" s="363">
        <v>13</v>
      </c>
      <c r="O7" s="363">
        <v>46</v>
      </c>
      <c r="P7" s="363">
        <v>14</v>
      </c>
      <c r="Q7" s="363">
        <v>48</v>
      </c>
      <c r="R7" s="363">
        <v>14</v>
      </c>
      <c r="S7" s="363">
        <v>52</v>
      </c>
      <c r="T7" s="363">
        <v>15</v>
      </c>
      <c r="U7" s="363">
        <v>54</v>
      </c>
      <c r="V7" s="363">
        <v>16</v>
      </c>
      <c r="W7" s="363">
        <v>56</v>
      </c>
      <c r="X7" s="363">
        <v>17</v>
      </c>
      <c r="Y7" s="363">
        <v>59</v>
      </c>
      <c r="Z7" s="363">
        <v>18</v>
      </c>
      <c r="AA7" s="363">
        <v>62</v>
      </c>
      <c r="AB7" s="364">
        <v>18</v>
      </c>
      <c r="AC7" s="365">
        <v>62</v>
      </c>
      <c r="AD7" s="154">
        <v>19</v>
      </c>
      <c r="AE7" s="154">
        <v>65</v>
      </c>
      <c r="AF7" s="154">
        <v>20</v>
      </c>
      <c r="AG7" s="154">
        <v>68</v>
      </c>
      <c r="AH7" s="154">
        <v>20</v>
      </c>
      <c r="AI7" s="154">
        <v>70</v>
      </c>
      <c r="AJ7" s="154">
        <v>21</v>
      </c>
      <c r="AK7" s="154">
        <v>74</v>
      </c>
      <c r="AL7" s="154">
        <v>22</v>
      </c>
      <c r="AM7" s="154">
        <v>78</v>
      </c>
      <c r="AN7" s="154">
        <v>23</v>
      </c>
      <c r="AO7" s="154">
        <v>81</v>
      </c>
      <c r="AP7" s="154">
        <v>24</v>
      </c>
      <c r="AQ7" s="154">
        <v>86</v>
      </c>
      <c r="AR7" s="154">
        <v>25</v>
      </c>
      <c r="AS7" s="154">
        <v>89</v>
      </c>
      <c r="AT7" s="154">
        <v>26</v>
      </c>
      <c r="AU7" s="154">
        <v>93</v>
      </c>
      <c r="AV7" s="154">
        <v>28</v>
      </c>
      <c r="AW7" s="154">
        <v>98</v>
      </c>
      <c r="AX7" s="154">
        <v>30</v>
      </c>
      <c r="AY7" s="154">
        <v>103</v>
      </c>
      <c r="AZ7" s="154">
        <v>31</v>
      </c>
      <c r="BA7" s="154">
        <v>108</v>
      </c>
      <c r="BB7" s="154">
        <v>32</v>
      </c>
      <c r="BC7" s="154">
        <v>112</v>
      </c>
      <c r="BD7" s="154">
        <v>34</v>
      </c>
      <c r="BE7" s="155">
        <v>118</v>
      </c>
    </row>
    <row r="8" spans="1:57" s="156" customFormat="1" ht="11.1" customHeight="1">
      <c r="A8" s="217">
        <v>2</v>
      </c>
      <c r="B8" s="363">
        <v>16</v>
      </c>
      <c r="C8" s="363">
        <v>57</v>
      </c>
      <c r="D8" s="363">
        <v>19</v>
      </c>
      <c r="E8" s="363">
        <v>65</v>
      </c>
      <c r="F8" s="363">
        <v>20</v>
      </c>
      <c r="G8" s="363">
        <v>69</v>
      </c>
      <c r="H8" s="363">
        <v>23</v>
      </c>
      <c r="I8" s="363">
        <v>81</v>
      </c>
      <c r="J8" s="363">
        <v>24</v>
      </c>
      <c r="K8" s="363">
        <v>85</v>
      </c>
      <c r="L8" s="363">
        <v>25</v>
      </c>
      <c r="M8" s="363">
        <v>89</v>
      </c>
      <c r="N8" s="363">
        <v>26</v>
      </c>
      <c r="O8" s="363">
        <v>91</v>
      </c>
      <c r="P8" s="363">
        <v>28</v>
      </c>
      <c r="Q8" s="363">
        <v>98</v>
      </c>
      <c r="R8" s="363">
        <v>30</v>
      </c>
      <c r="S8" s="363">
        <v>102</v>
      </c>
      <c r="T8" s="363">
        <v>31</v>
      </c>
      <c r="U8" s="363">
        <v>108</v>
      </c>
      <c r="V8" s="363">
        <v>32</v>
      </c>
      <c r="W8" s="363">
        <v>113</v>
      </c>
      <c r="X8" s="363">
        <v>34</v>
      </c>
      <c r="Y8" s="363">
        <v>119</v>
      </c>
      <c r="Z8" s="363">
        <v>35</v>
      </c>
      <c r="AA8" s="363">
        <v>122</v>
      </c>
      <c r="AB8" s="364">
        <v>35</v>
      </c>
      <c r="AC8" s="365">
        <v>123</v>
      </c>
      <c r="AD8" s="154">
        <v>37</v>
      </c>
      <c r="AE8" s="154">
        <v>130</v>
      </c>
      <c r="AF8" s="154">
        <v>39</v>
      </c>
      <c r="AG8" s="154">
        <v>135</v>
      </c>
      <c r="AH8" s="154">
        <v>41</v>
      </c>
      <c r="AI8" s="154">
        <v>142</v>
      </c>
      <c r="AJ8" s="154">
        <v>42</v>
      </c>
      <c r="AK8" s="154">
        <v>147</v>
      </c>
      <c r="AL8" s="154">
        <v>44</v>
      </c>
      <c r="AM8" s="154">
        <v>155</v>
      </c>
      <c r="AN8" s="154">
        <v>46</v>
      </c>
      <c r="AO8" s="154">
        <v>163</v>
      </c>
      <c r="AP8" s="154">
        <v>48</v>
      </c>
      <c r="AQ8" s="154">
        <v>171</v>
      </c>
      <c r="AR8" s="154">
        <v>51</v>
      </c>
      <c r="AS8" s="154">
        <v>178</v>
      </c>
      <c r="AT8" s="154">
        <v>53</v>
      </c>
      <c r="AU8" s="154">
        <v>186</v>
      </c>
      <c r="AV8" s="154">
        <v>56</v>
      </c>
      <c r="AW8" s="154">
        <v>196</v>
      </c>
      <c r="AX8" s="154">
        <v>58</v>
      </c>
      <c r="AY8" s="154">
        <v>206</v>
      </c>
      <c r="AZ8" s="154">
        <v>62</v>
      </c>
      <c r="BA8" s="154">
        <v>216</v>
      </c>
      <c r="BB8" s="154">
        <v>65</v>
      </c>
      <c r="BC8" s="154">
        <v>225</v>
      </c>
      <c r="BD8" s="154">
        <v>67</v>
      </c>
      <c r="BE8" s="155">
        <v>235</v>
      </c>
    </row>
    <row r="9" spans="1:57" s="156" customFormat="1" ht="11.1" customHeight="1">
      <c r="A9" s="217">
        <v>3</v>
      </c>
      <c r="B9" s="363">
        <v>24</v>
      </c>
      <c r="C9" s="363">
        <v>86</v>
      </c>
      <c r="D9" s="363">
        <v>28</v>
      </c>
      <c r="E9" s="363">
        <v>97</v>
      </c>
      <c r="F9" s="363">
        <v>30</v>
      </c>
      <c r="G9" s="363">
        <v>104</v>
      </c>
      <c r="H9" s="363">
        <v>35</v>
      </c>
      <c r="I9" s="363">
        <v>122</v>
      </c>
      <c r="J9" s="363">
        <v>36</v>
      </c>
      <c r="K9" s="363">
        <v>128</v>
      </c>
      <c r="L9" s="363">
        <v>38</v>
      </c>
      <c r="M9" s="363">
        <v>133</v>
      </c>
      <c r="N9" s="363">
        <v>40</v>
      </c>
      <c r="O9" s="363">
        <v>138</v>
      </c>
      <c r="P9" s="363">
        <v>42</v>
      </c>
      <c r="Q9" s="363">
        <v>146</v>
      </c>
      <c r="R9" s="363">
        <v>44</v>
      </c>
      <c r="S9" s="363">
        <v>154</v>
      </c>
      <c r="T9" s="363">
        <v>46</v>
      </c>
      <c r="U9" s="363">
        <v>162</v>
      </c>
      <c r="V9" s="363">
        <v>48</v>
      </c>
      <c r="W9" s="363">
        <v>169</v>
      </c>
      <c r="X9" s="363">
        <v>51</v>
      </c>
      <c r="Y9" s="363">
        <v>178</v>
      </c>
      <c r="Z9" s="363">
        <v>53</v>
      </c>
      <c r="AA9" s="363">
        <v>184</v>
      </c>
      <c r="AB9" s="364">
        <v>53</v>
      </c>
      <c r="AC9" s="365">
        <v>185</v>
      </c>
      <c r="AD9" s="154">
        <v>55</v>
      </c>
      <c r="AE9" s="154">
        <v>194</v>
      </c>
      <c r="AF9" s="154">
        <v>58</v>
      </c>
      <c r="AG9" s="154">
        <v>203</v>
      </c>
      <c r="AH9" s="154">
        <v>61</v>
      </c>
      <c r="AI9" s="154">
        <v>212</v>
      </c>
      <c r="AJ9" s="154">
        <v>64</v>
      </c>
      <c r="AK9" s="154">
        <v>222</v>
      </c>
      <c r="AL9" s="154">
        <v>67</v>
      </c>
      <c r="AM9" s="154">
        <v>233</v>
      </c>
      <c r="AN9" s="154">
        <v>70</v>
      </c>
      <c r="AO9" s="154">
        <v>245</v>
      </c>
      <c r="AP9" s="154">
        <v>74</v>
      </c>
      <c r="AQ9" s="154">
        <v>256</v>
      </c>
      <c r="AR9" s="154">
        <v>77</v>
      </c>
      <c r="AS9" s="154">
        <v>268</v>
      </c>
      <c r="AT9" s="154">
        <v>80</v>
      </c>
      <c r="AU9" s="154">
        <v>279</v>
      </c>
      <c r="AV9" s="154">
        <v>84</v>
      </c>
      <c r="AW9" s="154">
        <v>294</v>
      </c>
      <c r="AX9" s="154">
        <v>88</v>
      </c>
      <c r="AY9" s="154">
        <v>309</v>
      </c>
      <c r="AZ9" s="154">
        <v>92</v>
      </c>
      <c r="BA9" s="154">
        <v>323</v>
      </c>
      <c r="BB9" s="154">
        <v>97</v>
      </c>
      <c r="BC9" s="154">
        <v>338</v>
      </c>
      <c r="BD9" s="154">
        <v>101</v>
      </c>
      <c r="BE9" s="155">
        <v>353</v>
      </c>
    </row>
    <row r="10" spans="1:57" s="156" customFormat="1" ht="11.1" customHeight="1">
      <c r="A10" s="217">
        <v>4</v>
      </c>
      <c r="B10" s="363">
        <v>33</v>
      </c>
      <c r="C10" s="363">
        <v>114</v>
      </c>
      <c r="D10" s="363">
        <v>36</v>
      </c>
      <c r="E10" s="363">
        <v>129</v>
      </c>
      <c r="F10" s="363">
        <v>40</v>
      </c>
      <c r="G10" s="363">
        <v>139</v>
      </c>
      <c r="H10" s="363">
        <v>46</v>
      </c>
      <c r="I10" s="363">
        <v>163</v>
      </c>
      <c r="J10" s="363">
        <v>48</v>
      </c>
      <c r="K10" s="363">
        <v>169</v>
      </c>
      <c r="L10" s="363">
        <v>51</v>
      </c>
      <c r="M10" s="363">
        <v>177</v>
      </c>
      <c r="N10" s="363">
        <v>53</v>
      </c>
      <c r="O10" s="363">
        <v>184</v>
      </c>
      <c r="P10" s="363">
        <v>56</v>
      </c>
      <c r="Q10" s="363">
        <v>196</v>
      </c>
      <c r="R10" s="363">
        <v>58</v>
      </c>
      <c r="S10" s="363">
        <v>206</v>
      </c>
      <c r="T10" s="363">
        <v>62</v>
      </c>
      <c r="U10" s="363">
        <v>216</v>
      </c>
      <c r="V10" s="363">
        <v>65</v>
      </c>
      <c r="W10" s="363">
        <v>226</v>
      </c>
      <c r="X10" s="363">
        <v>68</v>
      </c>
      <c r="Y10" s="363">
        <v>238</v>
      </c>
      <c r="Z10" s="363">
        <v>69</v>
      </c>
      <c r="AA10" s="363">
        <v>244</v>
      </c>
      <c r="AB10" s="364">
        <v>70</v>
      </c>
      <c r="AC10" s="365">
        <v>246</v>
      </c>
      <c r="AD10" s="154">
        <v>74</v>
      </c>
      <c r="AE10" s="154">
        <v>259</v>
      </c>
      <c r="AF10" s="154">
        <v>77</v>
      </c>
      <c r="AG10" s="154">
        <v>271</v>
      </c>
      <c r="AH10" s="154">
        <v>81</v>
      </c>
      <c r="AI10" s="154">
        <v>284</v>
      </c>
      <c r="AJ10" s="154">
        <v>85</v>
      </c>
      <c r="AK10" s="154">
        <v>296</v>
      </c>
      <c r="AL10" s="154">
        <v>89</v>
      </c>
      <c r="AM10" s="154">
        <v>311</v>
      </c>
      <c r="AN10" s="154">
        <v>93</v>
      </c>
      <c r="AO10" s="154">
        <v>327</v>
      </c>
      <c r="AP10" s="154">
        <v>98</v>
      </c>
      <c r="AQ10" s="154">
        <v>342</v>
      </c>
      <c r="AR10" s="154">
        <v>102</v>
      </c>
      <c r="AS10" s="154">
        <v>357</v>
      </c>
      <c r="AT10" s="154">
        <v>107</v>
      </c>
      <c r="AU10" s="154">
        <v>373</v>
      </c>
      <c r="AV10" s="154">
        <v>112</v>
      </c>
      <c r="AW10" s="154">
        <v>393</v>
      </c>
      <c r="AX10" s="154">
        <v>118</v>
      </c>
      <c r="AY10" s="154">
        <v>411</v>
      </c>
      <c r="AZ10" s="154">
        <v>123</v>
      </c>
      <c r="BA10" s="154">
        <v>431</v>
      </c>
      <c r="BB10" s="154">
        <v>129</v>
      </c>
      <c r="BC10" s="154">
        <v>451</v>
      </c>
      <c r="BD10" s="154">
        <v>134</v>
      </c>
      <c r="BE10" s="155">
        <v>470</v>
      </c>
    </row>
    <row r="11" spans="1:57" s="156" customFormat="1" ht="11.1" customHeight="1">
      <c r="A11" s="217">
        <v>5</v>
      </c>
      <c r="B11" s="363">
        <v>41</v>
      </c>
      <c r="C11" s="363">
        <v>143</v>
      </c>
      <c r="D11" s="363">
        <v>46</v>
      </c>
      <c r="E11" s="363">
        <v>161</v>
      </c>
      <c r="F11" s="363">
        <v>50</v>
      </c>
      <c r="G11" s="363">
        <v>174</v>
      </c>
      <c r="H11" s="363">
        <v>58</v>
      </c>
      <c r="I11" s="363">
        <v>203</v>
      </c>
      <c r="J11" s="363">
        <v>61</v>
      </c>
      <c r="K11" s="363">
        <v>212</v>
      </c>
      <c r="L11" s="363">
        <v>64</v>
      </c>
      <c r="M11" s="363">
        <v>222</v>
      </c>
      <c r="N11" s="363">
        <v>66</v>
      </c>
      <c r="O11" s="363">
        <v>230</v>
      </c>
      <c r="P11" s="363">
        <v>69</v>
      </c>
      <c r="Q11" s="363">
        <v>244</v>
      </c>
      <c r="R11" s="363">
        <v>74</v>
      </c>
      <c r="S11" s="363">
        <v>256</v>
      </c>
      <c r="T11" s="363">
        <v>77</v>
      </c>
      <c r="U11" s="363">
        <v>270</v>
      </c>
      <c r="V11" s="363">
        <v>80</v>
      </c>
      <c r="W11" s="363">
        <v>283</v>
      </c>
      <c r="X11" s="363">
        <v>85</v>
      </c>
      <c r="Y11" s="363">
        <v>297</v>
      </c>
      <c r="Z11" s="363">
        <v>87</v>
      </c>
      <c r="AA11" s="363">
        <v>306</v>
      </c>
      <c r="AB11" s="364">
        <v>88</v>
      </c>
      <c r="AC11" s="365">
        <v>308</v>
      </c>
      <c r="AD11" s="154">
        <v>92</v>
      </c>
      <c r="AE11" s="154">
        <v>323</v>
      </c>
      <c r="AF11" s="154">
        <v>97</v>
      </c>
      <c r="AG11" s="154">
        <v>339</v>
      </c>
      <c r="AH11" s="154">
        <v>101</v>
      </c>
      <c r="AI11" s="154">
        <v>354</v>
      </c>
      <c r="AJ11" s="154">
        <v>106</v>
      </c>
      <c r="AK11" s="154">
        <v>370</v>
      </c>
      <c r="AL11" s="154">
        <v>111</v>
      </c>
      <c r="AM11" s="154">
        <v>389</v>
      </c>
      <c r="AN11" s="154">
        <v>117</v>
      </c>
      <c r="AO11" s="154">
        <v>408</v>
      </c>
      <c r="AP11" s="154">
        <v>122</v>
      </c>
      <c r="AQ11" s="154">
        <v>428</v>
      </c>
      <c r="AR11" s="154">
        <v>128</v>
      </c>
      <c r="AS11" s="154">
        <v>447</v>
      </c>
      <c r="AT11" s="154">
        <v>133</v>
      </c>
      <c r="AU11" s="154">
        <v>466</v>
      </c>
      <c r="AV11" s="154">
        <v>140</v>
      </c>
      <c r="AW11" s="154">
        <v>491</v>
      </c>
      <c r="AX11" s="154">
        <v>147</v>
      </c>
      <c r="AY11" s="154">
        <v>515</v>
      </c>
      <c r="AZ11" s="154">
        <v>154</v>
      </c>
      <c r="BA11" s="154">
        <v>539</v>
      </c>
      <c r="BB11" s="154">
        <v>161</v>
      </c>
      <c r="BC11" s="154">
        <v>563</v>
      </c>
      <c r="BD11" s="154">
        <v>168</v>
      </c>
      <c r="BE11" s="155">
        <v>587</v>
      </c>
    </row>
    <row r="12" spans="1:57" s="156" customFormat="1" ht="11.1" customHeight="1">
      <c r="A12" s="217">
        <v>6</v>
      </c>
      <c r="B12" s="363">
        <v>48</v>
      </c>
      <c r="C12" s="363">
        <v>171</v>
      </c>
      <c r="D12" s="363">
        <v>55</v>
      </c>
      <c r="E12" s="363">
        <v>194</v>
      </c>
      <c r="F12" s="363">
        <v>59</v>
      </c>
      <c r="G12" s="363">
        <v>208</v>
      </c>
      <c r="H12" s="363">
        <v>69</v>
      </c>
      <c r="I12" s="363">
        <v>244</v>
      </c>
      <c r="J12" s="363">
        <v>73</v>
      </c>
      <c r="K12" s="363">
        <v>254</v>
      </c>
      <c r="L12" s="363">
        <v>76</v>
      </c>
      <c r="M12" s="363">
        <v>266</v>
      </c>
      <c r="N12" s="363">
        <v>79</v>
      </c>
      <c r="O12" s="363">
        <v>275</v>
      </c>
      <c r="P12" s="363">
        <v>84</v>
      </c>
      <c r="Q12" s="363">
        <v>294</v>
      </c>
      <c r="R12" s="363">
        <v>88</v>
      </c>
      <c r="S12" s="363">
        <v>308</v>
      </c>
      <c r="T12" s="363">
        <v>92</v>
      </c>
      <c r="U12" s="363">
        <v>323</v>
      </c>
      <c r="V12" s="363">
        <v>97</v>
      </c>
      <c r="W12" s="363">
        <v>339</v>
      </c>
      <c r="X12" s="363">
        <v>101</v>
      </c>
      <c r="Y12" s="363">
        <v>355</v>
      </c>
      <c r="Z12" s="363">
        <v>105</v>
      </c>
      <c r="AA12" s="363">
        <v>366</v>
      </c>
      <c r="AB12" s="364">
        <v>106</v>
      </c>
      <c r="AC12" s="365">
        <v>370</v>
      </c>
      <c r="AD12" s="154">
        <v>111</v>
      </c>
      <c r="AE12" s="154">
        <v>388</v>
      </c>
      <c r="AF12" s="154">
        <v>117</v>
      </c>
      <c r="AG12" s="154">
        <v>407</v>
      </c>
      <c r="AH12" s="154">
        <v>121</v>
      </c>
      <c r="AI12" s="154">
        <v>425</v>
      </c>
      <c r="AJ12" s="154">
        <v>127</v>
      </c>
      <c r="AK12" s="154">
        <v>443</v>
      </c>
      <c r="AL12" s="154">
        <v>133</v>
      </c>
      <c r="AM12" s="154">
        <v>466</v>
      </c>
      <c r="AN12" s="154">
        <v>140</v>
      </c>
      <c r="AO12" s="154">
        <v>490</v>
      </c>
      <c r="AP12" s="154">
        <v>146</v>
      </c>
      <c r="AQ12" s="154">
        <v>513</v>
      </c>
      <c r="AR12" s="154">
        <v>153</v>
      </c>
      <c r="AS12" s="154">
        <v>536</v>
      </c>
      <c r="AT12" s="154">
        <v>160</v>
      </c>
      <c r="AU12" s="154">
        <v>559</v>
      </c>
      <c r="AV12" s="154">
        <v>168</v>
      </c>
      <c r="AW12" s="154">
        <v>588</v>
      </c>
      <c r="AX12" s="154">
        <v>176</v>
      </c>
      <c r="AY12" s="154">
        <v>617</v>
      </c>
      <c r="AZ12" s="154">
        <v>185</v>
      </c>
      <c r="BA12" s="154">
        <v>647</v>
      </c>
      <c r="BB12" s="154">
        <v>194</v>
      </c>
      <c r="BC12" s="154">
        <v>676</v>
      </c>
      <c r="BD12" s="154">
        <v>201</v>
      </c>
      <c r="BE12" s="155">
        <v>705</v>
      </c>
    </row>
    <row r="13" spans="1:57" s="156" customFormat="1" ht="11.1" customHeight="1">
      <c r="A13" s="217">
        <v>7</v>
      </c>
      <c r="B13" s="363">
        <v>57</v>
      </c>
      <c r="C13" s="363">
        <v>199</v>
      </c>
      <c r="D13" s="363">
        <v>65</v>
      </c>
      <c r="E13" s="363">
        <v>225</v>
      </c>
      <c r="F13" s="363">
        <v>69</v>
      </c>
      <c r="G13" s="363">
        <v>243</v>
      </c>
      <c r="H13" s="363">
        <v>81</v>
      </c>
      <c r="I13" s="363">
        <v>285</v>
      </c>
      <c r="J13" s="363">
        <v>85</v>
      </c>
      <c r="K13" s="363">
        <v>297</v>
      </c>
      <c r="L13" s="363">
        <v>89</v>
      </c>
      <c r="M13" s="363">
        <v>310</v>
      </c>
      <c r="N13" s="363">
        <v>91</v>
      </c>
      <c r="O13" s="363">
        <v>321</v>
      </c>
      <c r="P13" s="363">
        <v>98</v>
      </c>
      <c r="Q13" s="363">
        <v>342</v>
      </c>
      <c r="R13" s="363">
        <v>102</v>
      </c>
      <c r="S13" s="363">
        <v>360</v>
      </c>
      <c r="T13" s="363">
        <v>108</v>
      </c>
      <c r="U13" s="363">
        <v>377</v>
      </c>
      <c r="V13" s="363">
        <v>113</v>
      </c>
      <c r="W13" s="363">
        <v>395</v>
      </c>
      <c r="X13" s="363">
        <v>119</v>
      </c>
      <c r="Y13" s="363">
        <v>415</v>
      </c>
      <c r="Z13" s="363">
        <v>122</v>
      </c>
      <c r="AA13" s="363">
        <v>428</v>
      </c>
      <c r="AB13" s="364">
        <v>123</v>
      </c>
      <c r="AC13" s="365">
        <v>431</v>
      </c>
      <c r="AD13" s="154">
        <v>130</v>
      </c>
      <c r="AE13" s="154">
        <v>453</v>
      </c>
      <c r="AF13" s="154">
        <v>135</v>
      </c>
      <c r="AG13" s="154">
        <v>474</v>
      </c>
      <c r="AH13" s="154">
        <v>142</v>
      </c>
      <c r="AI13" s="154">
        <v>496</v>
      </c>
      <c r="AJ13" s="154">
        <v>147</v>
      </c>
      <c r="AK13" s="154">
        <v>517</v>
      </c>
      <c r="AL13" s="154">
        <v>155</v>
      </c>
      <c r="AM13" s="154">
        <v>544</v>
      </c>
      <c r="AN13" s="154">
        <v>163</v>
      </c>
      <c r="AO13" s="154">
        <v>571</v>
      </c>
      <c r="AP13" s="154">
        <v>171</v>
      </c>
      <c r="AQ13" s="154">
        <v>598</v>
      </c>
      <c r="AR13" s="154">
        <v>178</v>
      </c>
      <c r="AS13" s="154">
        <v>625</v>
      </c>
      <c r="AT13" s="154">
        <v>186</v>
      </c>
      <c r="AU13" s="154">
        <v>652</v>
      </c>
      <c r="AV13" s="154">
        <v>196</v>
      </c>
      <c r="AW13" s="154">
        <v>686</v>
      </c>
      <c r="AX13" s="154">
        <v>206</v>
      </c>
      <c r="AY13" s="154">
        <v>720</v>
      </c>
      <c r="AZ13" s="154">
        <v>216</v>
      </c>
      <c r="BA13" s="154">
        <v>755</v>
      </c>
      <c r="BB13" s="154">
        <v>225</v>
      </c>
      <c r="BC13" s="154">
        <v>789</v>
      </c>
      <c r="BD13" s="154">
        <v>235</v>
      </c>
      <c r="BE13" s="155">
        <v>823</v>
      </c>
    </row>
    <row r="14" spans="1:57" s="156" customFormat="1" ht="11.1" customHeight="1">
      <c r="A14" s="217">
        <v>8</v>
      </c>
      <c r="B14" s="363">
        <v>65</v>
      </c>
      <c r="C14" s="363">
        <v>228</v>
      </c>
      <c r="D14" s="363">
        <v>74</v>
      </c>
      <c r="E14" s="363">
        <v>257</v>
      </c>
      <c r="F14" s="363">
        <v>79</v>
      </c>
      <c r="G14" s="363">
        <v>277</v>
      </c>
      <c r="H14" s="363">
        <v>92</v>
      </c>
      <c r="I14" s="363">
        <v>326</v>
      </c>
      <c r="J14" s="363">
        <v>97</v>
      </c>
      <c r="K14" s="363">
        <v>339</v>
      </c>
      <c r="L14" s="363">
        <v>101</v>
      </c>
      <c r="M14" s="363">
        <v>355</v>
      </c>
      <c r="N14" s="363">
        <v>105</v>
      </c>
      <c r="O14" s="363">
        <v>367</v>
      </c>
      <c r="P14" s="363">
        <v>112</v>
      </c>
      <c r="Q14" s="363">
        <v>392</v>
      </c>
      <c r="R14" s="363">
        <v>118</v>
      </c>
      <c r="S14" s="363">
        <v>410</v>
      </c>
      <c r="T14" s="363">
        <v>123</v>
      </c>
      <c r="U14" s="363">
        <v>431</v>
      </c>
      <c r="V14" s="363">
        <v>129</v>
      </c>
      <c r="W14" s="363">
        <v>452</v>
      </c>
      <c r="X14" s="363">
        <v>135</v>
      </c>
      <c r="Y14" s="363">
        <v>474</v>
      </c>
      <c r="Z14" s="363">
        <v>140</v>
      </c>
      <c r="AA14" s="363">
        <v>488</v>
      </c>
      <c r="AB14" s="364">
        <v>141</v>
      </c>
      <c r="AC14" s="365">
        <v>493</v>
      </c>
      <c r="AD14" s="154">
        <v>147</v>
      </c>
      <c r="AE14" s="154">
        <v>517</v>
      </c>
      <c r="AF14" s="154">
        <v>155</v>
      </c>
      <c r="AG14" s="154">
        <v>542</v>
      </c>
      <c r="AH14" s="154">
        <v>162</v>
      </c>
      <c r="AI14" s="154">
        <v>567</v>
      </c>
      <c r="AJ14" s="154">
        <v>169</v>
      </c>
      <c r="AK14" s="154">
        <v>592</v>
      </c>
      <c r="AL14" s="154">
        <v>178</v>
      </c>
      <c r="AM14" s="154">
        <v>623</v>
      </c>
      <c r="AN14" s="154">
        <v>187</v>
      </c>
      <c r="AO14" s="154">
        <v>653</v>
      </c>
      <c r="AP14" s="154">
        <v>196</v>
      </c>
      <c r="AQ14" s="154">
        <v>684</v>
      </c>
      <c r="AR14" s="154">
        <v>205</v>
      </c>
      <c r="AS14" s="154">
        <v>715</v>
      </c>
      <c r="AT14" s="154">
        <v>213</v>
      </c>
      <c r="AU14" s="154">
        <v>746</v>
      </c>
      <c r="AV14" s="154">
        <v>224</v>
      </c>
      <c r="AW14" s="154">
        <v>784</v>
      </c>
      <c r="AX14" s="154">
        <v>235</v>
      </c>
      <c r="AY14" s="154">
        <v>824</v>
      </c>
      <c r="AZ14" s="154">
        <v>246</v>
      </c>
      <c r="BA14" s="154">
        <v>862</v>
      </c>
      <c r="BB14" s="154">
        <v>257</v>
      </c>
      <c r="BC14" s="154">
        <v>901</v>
      </c>
      <c r="BD14" s="154">
        <v>268</v>
      </c>
      <c r="BE14" s="155">
        <v>940</v>
      </c>
    </row>
    <row r="15" spans="1:57" s="156" customFormat="1" ht="11.1" customHeight="1">
      <c r="A15" s="217">
        <v>9</v>
      </c>
      <c r="B15" s="363">
        <v>74</v>
      </c>
      <c r="C15" s="363">
        <v>256</v>
      </c>
      <c r="D15" s="363">
        <v>83</v>
      </c>
      <c r="E15" s="363">
        <v>289</v>
      </c>
      <c r="F15" s="363">
        <v>89</v>
      </c>
      <c r="G15" s="363">
        <v>312</v>
      </c>
      <c r="H15" s="363">
        <v>105</v>
      </c>
      <c r="I15" s="363">
        <v>366</v>
      </c>
      <c r="J15" s="363">
        <v>109</v>
      </c>
      <c r="K15" s="363">
        <v>382</v>
      </c>
      <c r="L15" s="363">
        <v>114</v>
      </c>
      <c r="M15" s="363">
        <v>399</v>
      </c>
      <c r="N15" s="363">
        <v>118</v>
      </c>
      <c r="O15" s="363">
        <v>413</v>
      </c>
      <c r="P15" s="363">
        <v>125</v>
      </c>
      <c r="Q15" s="363">
        <v>440</v>
      </c>
      <c r="R15" s="363">
        <v>132</v>
      </c>
      <c r="S15" s="363">
        <v>462</v>
      </c>
      <c r="T15" s="363">
        <v>139</v>
      </c>
      <c r="U15" s="363">
        <v>485</v>
      </c>
      <c r="V15" s="363">
        <v>145</v>
      </c>
      <c r="W15" s="363">
        <v>508</v>
      </c>
      <c r="X15" s="363">
        <v>153</v>
      </c>
      <c r="Y15" s="363">
        <v>534</v>
      </c>
      <c r="Z15" s="363">
        <v>157</v>
      </c>
      <c r="AA15" s="363">
        <v>550</v>
      </c>
      <c r="AB15" s="364">
        <v>158</v>
      </c>
      <c r="AC15" s="365">
        <v>554</v>
      </c>
      <c r="AD15" s="154">
        <v>166</v>
      </c>
      <c r="AE15" s="154">
        <v>582</v>
      </c>
      <c r="AF15" s="154">
        <v>174</v>
      </c>
      <c r="AG15" s="154">
        <v>609</v>
      </c>
      <c r="AH15" s="154">
        <v>183</v>
      </c>
      <c r="AI15" s="154">
        <v>638</v>
      </c>
      <c r="AJ15" s="154">
        <v>190</v>
      </c>
      <c r="AK15" s="154">
        <v>665</v>
      </c>
      <c r="AL15" s="154">
        <v>200</v>
      </c>
      <c r="AM15" s="154">
        <v>700</v>
      </c>
      <c r="AN15" s="154">
        <v>210</v>
      </c>
      <c r="AO15" s="154">
        <v>735</v>
      </c>
      <c r="AP15" s="154">
        <v>220</v>
      </c>
      <c r="AQ15" s="154">
        <v>769</v>
      </c>
      <c r="AR15" s="154">
        <v>230</v>
      </c>
      <c r="AS15" s="154">
        <v>804</v>
      </c>
      <c r="AT15" s="154">
        <v>240</v>
      </c>
      <c r="AU15" s="154">
        <v>838</v>
      </c>
      <c r="AV15" s="154">
        <v>252</v>
      </c>
      <c r="AW15" s="154">
        <v>882</v>
      </c>
      <c r="AX15" s="154">
        <v>265</v>
      </c>
      <c r="AY15" s="154">
        <v>926</v>
      </c>
      <c r="AZ15" s="154">
        <v>277</v>
      </c>
      <c r="BA15" s="154">
        <v>970</v>
      </c>
      <c r="BB15" s="154">
        <v>289</v>
      </c>
      <c r="BC15" s="154">
        <v>1014</v>
      </c>
      <c r="BD15" s="154">
        <v>302</v>
      </c>
      <c r="BE15" s="155">
        <v>1058</v>
      </c>
    </row>
    <row r="16" spans="1:57" s="156" customFormat="1" ht="11.1" customHeight="1">
      <c r="A16" s="217">
        <v>10</v>
      </c>
      <c r="B16" s="363">
        <v>81</v>
      </c>
      <c r="C16" s="363">
        <v>285</v>
      </c>
      <c r="D16" s="363">
        <v>92</v>
      </c>
      <c r="E16" s="363">
        <v>322</v>
      </c>
      <c r="F16" s="363">
        <v>99</v>
      </c>
      <c r="G16" s="363">
        <v>347</v>
      </c>
      <c r="H16" s="363">
        <v>117</v>
      </c>
      <c r="I16" s="363">
        <v>407</v>
      </c>
      <c r="J16" s="363">
        <v>121</v>
      </c>
      <c r="K16" s="363">
        <v>424</v>
      </c>
      <c r="L16" s="363">
        <v>127</v>
      </c>
      <c r="M16" s="363">
        <v>443</v>
      </c>
      <c r="N16" s="363">
        <v>131</v>
      </c>
      <c r="O16" s="363">
        <v>459</v>
      </c>
      <c r="P16" s="363">
        <v>140</v>
      </c>
      <c r="Q16" s="363">
        <v>488</v>
      </c>
      <c r="R16" s="363">
        <v>146</v>
      </c>
      <c r="S16" s="363">
        <v>514</v>
      </c>
      <c r="T16" s="363">
        <v>154</v>
      </c>
      <c r="U16" s="363">
        <v>539</v>
      </c>
      <c r="V16" s="363">
        <v>162</v>
      </c>
      <c r="W16" s="363">
        <v>564</v>
      </c>
      <c r="X16" s="363">
        <v>169</v>
      </c>
      <c r="Y16" s="363">
        <v>593</v>
      </c>
      <c r="Z16" s="363">
        <v>175</v>
      </c>
      <c r="AA16" s="363">
        <v>611</v>
      </c>
      <c r="AB16" s="364">
        <v>176</v>
      </c>
      <c r="AC16" s="365">
        <v>616</v>
      </c>
      <c r="AD16" s="154">
        <v>185</v>
      </c>
      <c r="AE16" s="154">
        <v>647</v>
      </c>
      <c r="AF16" s="154">
        <v>194</v>
      </c>
      <c r="AG16" s="154">
        <v>678</v>
      </c>
      <c r="AH16" s="154">
        <v>202</v>
      </c>
      <c r="AI16" s="154">
        <v>708</v>
      </c>
      <c r="AJ16" s="154">
        <v>211</v>
      </c>
      <c r="AK16" s="154">
        <v>739</v>
      </c>
      <c r="AL16" s="154">
        <v>222</v>
      </c>
      <c r="AM16" s="154">
        <v>778</v>
      </c>
      <c r="AN16" s="154">
        <v>233</v>
      </c>
      <c r="AO16" s="154">
        <v>816</v>
      </c>
      <c r="AP16" s="154">
        <v>244</v>
      </c>
      <c r="AQ16" s="154">
        <v>855</v>
      </c>
      <c r="AR16" s="154">
        <v>255</v>
      </c>
      <c r="AS16" s="154">
        <v>893</v>
      </c>
      <c r="AT16" s="154">
        <v>266</v>
      </c>
      <c r="AU16" s="154">
        <v>932</v>
      </c>
      <c r="AV16" s="154">
        <v>280</v>
      </c>
      <c r="AW16" s="154">
        <v>980</v>
      </c>
      <c r="AX16" s="154">
        <v>294</v>
      </c>
      <c r="AY16" s="154">
        <v>1030</v>
      </c>
      <c r="AZ16" s="154">
        <v>308</v>
      </c>
      <c r="BA16" s="154">
        <v>1078</v>
      </c>
      <c r="BB16" s="154">
        <v>322</v>
      </c>
      <c r="BC16" s="154">
        <v>1126</v>
      </c>
      <c r="BD16" s="154">
        <v>336</v>
      </c>
      <c r="BE16" s="155">
        <v>1176</v>
      </c>
    </row>
    <row r="17" spans="1:57" s="156" customFormat="1" ht="11.1" customHeight="1">
      <c r="A17" s="217">
        <v>11</v>
      </c>
      <c r="B17" s="363">
        <v>89</v>
      </c>
      <c r="C17" s="363">
        <v>313</v>
      </c>
      <c r="D17" s="363">
        <v>101</v>
      </c>
      <c r="E17" s="363">
        <v>354</v>
      </c>
      <c r="F17" s="363">
        <v>109</v>
      </c>
      <c r="G17" s="363">
        <v>382</v>
      </c>
      <c r="H17" s="363">
        <v>128</v>
      </c>
      <c r="I17" s="363">
        <v>448</v>
      </c>
      <c r="J17" s="363">
        <v>133</v>
      </c>
      <c r="K17" s="363">
        <v>466</v>
      </c>
      <c r="L17" s="363">
        <v>140</v>
      </c>
      <c r="M17" s="363">
        <v>488</v>
      </c>
      <c r="N17" s="363">
        <v>144</v>
      </c>
      <c r="O17" s="363">
        <v>505</v>
      </c>
      <c r="P17" s="363">
        <v>154</v>
      </c>
      <c r="Q17" s="363">
        <v>538</v>
      </c>
      <c r="R17" s="363">
        <v>162</v>
      </c>
      <c r="S17" s="363">
        <v>565</v>
      </c>
      <c r="T17" s="363">
        <v>169</v>
      </c>
      <c r="U17" s="363">
        <v>593</v>
      </c>
      <c r="V17" s="363">
        <v>177</v>
      </c>
      <c r="W17" s="363">
        <v>621</v>
      </c>
      <c r="X17" s="363">
        <v>186</v>
      </c>
      <c r="Y17" s="363">
        <v>652</v>
      </c>
      <c r="Z17" s="363">
        <v>192</v>
      </c>
      <c r="AA17" s="363">
        <v>672</v>
      </c>
      <c r="AB17" s="364">
        <v>194</v>
      </c>
      <c r="AC17" s="365">
        <v>678</v>
      </c>
      <c r="AD17" s="154">
        <v>203</v>
      </c>
      <c r="AE17" s="154">
        <v>712</v>
      </c>
      <c r="AF17" s="154">
        <v>213</v>
      </c>
      <c r="AG17" s="154">
        <v>746</v>
      </c>
      <c r="AH17" s="154">
        <v>222</v>
      </c>
      <c r="AI17" s="154">
        <v>779</v>
      </c>
      <c r="AJ17" s="154">
        <v>232</v>
      </c>
      <c r="AK17" s="154">
        <v>813</v>
      </c>
      <c r="AL17" s="154">
        <v>244</v>
      </c>
      <c r="AM17" s="154">
        <v>856</v>
      </c>
      <c r="AN17" s="154">
        <v>256</v>
      </c>
      <c r="AO17" s="154">
        <v>898</v>
      </c>
      <c r="AP17" s="154">
        <v>268</v>
      </c>
      <c r="AQ17" s="154">
        <v>940</v>
      </c>
      <c r="AR17" s="154">
        <v>281</v>
      </c>
      <c r="AS17" s="154">
        <v>982</v>
      </c>
      <c r="AT17" s="154">
        <v>293</v>
      </c>
      <c r="AU17" s="154">
        <v>1025</v>
      </c>
      <c r="AV17" s="154">
        <v>308</v>
      </c>
      <c r="AW17" s="154">
        <v>1078</v>
      </c>
      <c r="AX17" s="154">
        <v>323</v>
      </c>
      <c r="AY17" s="154">
        <v>1132</v>
      </c>
      <c r="AZ17" s="154">
        <v>339</v>
      </c>
      <c r="BA17" s="154">
        <v>1186</v>
      </c>
      <c r="BB17" s="154">
        <v>354</v>
      </c>
      <c r="BC17" s="154">
        <v>1240</v>
      </c>
      <c r="BD17" s="154">
        <v>370</v>
      </c>
      <c r="BE17" s="155">
        <v>1294</v>
      </c>
    </row>
    <row r="18" spans="1:57" s="156" customFormat="1" ht="11.1" customHeight="1">
      <c r="A18" s="217">
        <v>12</v>
      </c>
      <c r="B18" s="363">
        <v>98</v>
      </c>
      <c r="C18" s="363">
        <v>342</v>
      </c>
      <c r="D18" s="363">
        <v>110</v>
      </c>
      <c r="E18" s="363">
        <v>386</v>
      </c>
      <c r="F18" s="363">
        <v>119</v>
      </c>
      <c r="G18" s="363">
        <v>416</v>
      </c>
      <c r="H18" s="363">
        <v>140</v>
      </c>
      <c r="I18" s="363">
        <v>488</v>
      </c>
      <c r="J18" s="363">
        <v>145</v>
      </c>
      <c r="K18" s="363">
        <v>508</v>
      </c>
      <c r="L18" s="363">
        <v>152</v>
      </c>
      <c r="M18" s="363">
        <v>532</v>
      </c>
      <c r="N18" s="363">
        <v>157</v>
      </c>
      <c r="O18" s="363">
        <v>551</v>
      </c>
      <c r="P18" s="363">
        <v>167</v>
      </c>
      <c r="Q18" s="363">
        <v>586</v>
      </c>
      <c r="R18" s="363">
        <v>176</v>
      </c>
      <c r="S18" s="363">
        <v>616</v>
      </c>
      <c r="T18" s="363">
        <v>185</v>
      </c>
      <c r="U18" s="363">
        <v>647</v>
      </c>
      <c r="V18" s="363">
        <v>194</v>
      </c>
      <c r="W18" s="363">
        <v>678</v>
      </c>
      <c r="X18" s="363">
        <v>203</v>
      </c>
      <c r="Y18" s="363">
        <v>712</v>
      </c>
      <c r="Z18" s="363">
        <v>209</v>
      </c>
      <c r="AA18" s="363">
        <v>733</v>
      </c>
      <c r="AB18" s="364">
        <v>211</v>
      </c>
      <c r="AC18" s="365">
        <v>739</v>
      </c>
      <c r="AD18" s="154">
        <v>222</v>
      </c>
      <c r="AE18" s="154">
        <v>777</v>
      </c>
      <c r="AF18" s="154">
        <v>232</v>
      </c>
      <c r="AG18" s="154">
        <v>813</v>
      </c>
      <c r="AH18" s="154">
        <v>243</v>
      </c>
      <c r="AI18" s="154">
        <v>850</v>
      </c>
      <c r="AJ18" s="154">
        <v>253</v>
      </c>
      <c r="AK18" s="154">
        <v>887</v>
      </c>
      <c r="AL18" s="154">
        <v>266</v>
      </c>
      <c r="AM18" s="154">
        <v>933</v>
      </c>
      <c r="AN18" s="154">
        <v>279</v>
      </c>
      <c r="AO18" s="154">
        <v>979</v>
      </c>
      <c r="AP18" s="154">
        <v>293</v>
      </c>
      <c r="AQ18" s="154">
        <v>1025</v>
      </c>
      <c r="AR18" s="154">
        <v>306</v>
      </c>
      <c r="AS18" s="154">
        <v>1071</v>
      </c>
      <c r="AT18" s="154">
        <v>319</v>
      </c>
      <c r="AU18" s="154">
        <v>1118</v>
      </c>
      <c r="AV18" s="154">
        <v>337</v>
      </c>
      <c r="AW18" s="154">
        <v>1177</v>
      </c>
      <c r="AX18" s="154">
        <v>353</v>
      </c>
      <c r="AY18" s="154">
        <v>1235</v>
      </c>
      <c r="AZ18" s="154">
        <v>370</v>
      </c>
      <c r="BA18" s="154">
        <v>1294</v>
      </c>
      <c r="BB18" s="154">
        <v>386</v>
      </c>
      <c r="BC18" s="154">
        <v>1352</v>
      </c>
      <c r="BD18" s="154">
        <v>403</v>
      </c>
      <c r="BE18" s="155">
        <v>1410</v>
      </c>
    </row>
    <row r="19" spans="1:57" s="156" customFormat="1" ht="11.1" customHeight="1">
      <c r="A19" s="217">
        <v>13</v>
      </c>
      <c r="B19" s="363">
        <v>106</v>
      </c>
      <c r="C19" s="363">
        <v>371</v>
      </c>
      <c r="D19" s="363">
        <v>120</v>
      </c>
      <c r="E19" s="363">
        <v>418</v>
      </c>
      <c r="F19" s="363">
        <v>129</v>
      </c>
      <c r="G19" s="363">
        <v>451</v>
      </c>
      <c r="H19" s="363">
        <v>151</v>
      </c>
      <c r="I19" s="363">
        <v>528</v>
      </c>
      <c r="J19" s="363">
        <v>157</v>
      </c>
      <c r="K19" s="363">
        <v>551</v>
      </c>
      <c r="L19" s="363">
        <v>165</v>
      </c>
      <c r="M19" s="363">
        <v>576</v>
      </c>
      <c r="N19" s="363">
        <v>170</v>
      </c>
      <c r="O19" s="363">
        <v>596</v>
      </c>
      <c r="P19" s="363">
        <v>182</v>
      </c>
      <c r="Q19" s="363">
        <v>636</v>
      </c>
      <c r="R19" s="363">
        <v>190</v>
      </c>
      <c r="S19" s="363">
        <v>668</v>
      </c>
      <c r="T19" s="363">
        <v>200</v>
      </c>
      <c r="U19" s="363">
        <v>701</v>
      </c>
      <c r="V19" s="363">
        <v>210</v>
      </c>
      <c r="W19" s="363">
        <v>734</v>
      </c>
      <c r="X19" s="363">
        <v>220</v>
      </c>
      <c r="Y19" s="363">
        <v>771</v>
      </c>
      <c r="Z19" s="363">
        <v>227</v>
      </c>
      <c r="AA19" s="363">
        <v>794</v>
      </c>
      <c r="AB19" s="364">
        <v>229</v>
      </c>
      <c r="AC19" s="365">
        <v>801</v>
      </c>
      <c r="AD19" s="154">
        <v>240</v>
      </c>
      <c r="AE19" s="154">
        <v>840</v>
      </c>
      <c r="AF19" s="154">
        <v>252</v>
      </c>
      <c r="AG19" s="154">
        <v>881</v>
      </c>
      <c r="AH19" s="154">
        <v>263</v>
      </c>
      <c r="AI19" s="154">
        <v>921</v>
      </c>
      <c r="AJ19" s="154">
        <v>275</v>
      </c>
      <c r="AK19" s="154">
        <v>961</v>
      </c>
      <c r="AL19" s="154">
        <v>289</v>
      </c>
      <c r="AM19" s="154">
        <v>1011</v>
      </c>
      <c r="AN19" s="154">
        <v>304</v>
      </c>
      <c r="AO19" s="154">
        <v>1061</v>
      </c>
      <c r="AP19" s="154">
        <v>318</v>
      </c>
      <c r="AQ19" s="154">
        <v>1111</v>
      </c>
      <c r="AR19" s="154">
        <v>332</v>
      </c>
      <c r="AS19" s="154">
        <v>1162</v>
      </c>
      <c r="AT19" s="154">
        <v>346</v>
      </c>
      <c r="AU19" s="154">
        <v>1211</v>
      </c>
      <c r="AV19" s="154">
        <v>364</v>
      </c>
      <c r="AW19" s="154">
        <v>1275</v>
      </c>
      <c r="AX19" s="154">
        <v>383</v>
      </c>
      <c r="AY19" s="154">
        <v>1338</v>
      </c>
      <c r="AZ19" s="154">
        <v>400</v>
      </c>
      <c r="BA19" s="154">
        <v>1401</v>
      </c>
      <c r="BB19" s="154">
        <v>418</v>
      </c>
      <c r="BC19" s="154">
        <v>1465</v>
      </c>
      <c r="BD19" s="154">
        <v>437</v>
      </c>
      <c r="BE19" s="155">
        <v>1528</v>
      </c>
    </row>
    <row r="20" spans="1:57" s="156" customFormat="1" ht="11.1" customHeight="1">
      <c r="A20" s="217">
        <v>14</v>
      </c>
      <c r="B20" s="363">
        <v>114</v>
      </c>
      <c r="C20" s="363">
        <v>399</v>
      </c>
      <c r="D20" s="363">
        <v>129</v>
      </c>
      <c r="E20" s="363">
        <v>451</v>
      </c>
      <c r="F20" s="363">
        <v>139</v>
      </c>
      <c r="G20" s="363">
        <v>485</v>
      </c>
      <c r="H20" s="363">
        <v>163</v>
      </c>
      <c r="I20" s="363">
        <v>569</v>
      </c>
      <c r="J20" s="363">
        <v>169</v>
      </c>
      <c r="K20" s="363">
        <v>593</v>
      </c>
      <c r="L20" s="363">
        <v>177</v>
      </c>
      <c r="M20" s="363">
        <v>620</v>
      </c>
      <c r="N20" s="363">
        <v>184</v>
      </c>
      <c r="O20" s="363">
        <v>642</v>
      </c>
      <c r="P20" s="363">
        <v>196</v>
      </c>
      <c r="Q20" s="363">
        <v>684</v>
      </c>
      <c r="R20" s="363">
        <v>206</v>
      </c>
      <c r="S20" s="363">
        <v>719</v>
      </c>
      <c r="T20" s="363">
        <v>216</v>
      </c>
      <c r="U20" s="363">
        <v>755</v>
      </c>
      <c r="V20" s="363">
        <v>226</v>
      </c>
      <c r="W20" s="363">
        <v>791</v>
      </c>
      <c r="X20" s="363">
        <v>238</v>
      </c>
      <c r="Y20" s="363">
        <v>830</v>
      </c>
      <c r="Z20" s="363">
        <v>244</v>
      </c>
      <c r="AA20" s="363">
        <v>855</v>
      </c>
      <c r="AB20" s="364">
        <v>246</v>
      </c>
      <c r="AC20" s="365">
        <v>862</v>
      </c>
      <c r="AD20" s="154">
        <v>259</v>
      </c>
      <c r="AE20" s="154">
        <v>905</v>
      </c>
      <c r="AF20" s="154">
        <v>271</v>
      </c>
      <c r="AG20" s="154">
        <v>948</v>
      </c>
      <c r="AH20" s="154">
        <v>284</v>
      </c>
      <c r="AI20" s="154">
        <v>992</v>
      </c>
      <c r="AJ20" s="154">
        <v>296</v>
      </c>
      <c r="AK20" s="154">
        <v>1035</v>
      </c>
      <c r="AL20" s="154">
        <v>311</v>
      </c>
      <c r="AM20" s="154">
        <v>1089</v>
      </c>
      <c r="AN20" s="154">
        <v>327</v>
      </c>
      <c r="AO20" s="154">
        <v>1143</v>
      </c>
      <c r="AP20" s="154">
        <v>342</v>
      </c>
      <c r="AQ20" s="154">
        <v>1197</v>
      </c>
      <c r="AR20" s="154">
        <v>357</v>
      </c>
      <c r="AS20" s="154">
        <v>1251</v>
      </c>
      <c r="AT20" s="154">
        <v>373</v>
      </c>
      <c r="AU20" s="154">
        <v>1305</v>
      </c>
      <c r="AV20" s="154">
        <v>393</v>
      </c>
      <c r="AW20" s="154">
        <v>1373</v>
      </c>
      <c r="AX20" s="154">
        <v>411</v>
      </c>
      <c r="AY20" s="154">
        <v>1441</v>
      </c>
      <c r="AZ20" s="154">
        <v>431</v>
      </c>
      <c r="BA20" s="154">
        <v>1509</v>
      </c>
      <c r="BB20" s="154">
        <v>451</v>
      </c>
      <c r="BC20" s="154">
        <v>1577</v>
      </c>
      <c r="BD20" s="154">
        <v>470</v>
      </c>
      <c r="BE20" s="155">
        <v>1646</v>
      </c>
    </row>
    <row r="21" spans="1:57" s="156" customFormat="1" ht="11.1" customHeight="1">
      <c r="A21" s="217">
        <v>15</v>
      </c>
      <c r="B21" s="363">
        <v>122</v>
      </c>
      <c r="C21" s="363">
        <v>428</v>
      </c>
      <c r="D21" s="363">
        <v>138</v>
      </c>
      <c r="E21" s="363">
        <v>483</v>
      </c>
      <c r="F21" s="363">
        <v>149</v>
      </c>
      <c r="G21" s="363">
        <v>520</v>
      </c>
      <c r="H21" s="363">
        <v>174</v>
      </c>
      <c r="I21" s="363">
        <v>609</v>
      </c>
      <c r="J21" s="363">
        <v>182</v>
      </c>
      <c r="K21" s="363">
        <v>636</v>
      </c>
      <c r="L21" s="363">
        <v>190</v>
      </c>
      <c r="M21" s="363">
        <v>665</v>
      </c>
      <c r="N21" s="363">
        <v>197</v>
      </c>
      <c r="O21" s="363">
        <v>689</v>
      </c>
      <c r="P21" s="363">
        <v>209</v>
      </c>
      <c r="Q21" s="363">
        <v>734</v>
      </c>
      <c r="R21" s="363">
        <v>220</v>
      </c>
      <c r="S21" s="363">
        <v>770</v>
      </c>
      <c r="T21" s="363">
        <v>231</v>
      </c>
      <c r="U21" s="363">
        <v>809</v>
      </c>
      <c r="V21" s="363">
        <v>242</v>
      </c>
      <c r="W21" s="363">
        <v>847</v>
      </c>
      <c r="X21" s="363">
        <v>254</v>
      </c>
      <c r="Y21" s="363">
        <v>890</v>
      </c>
      <c r="Z21" s="363">
        <v>262</v>
      </c>
      <c r="AA21" s="363">
        <v>916</v>
      </c>
      <c r="AB21" s="364">
        <v>264</v>
      </c>
      <c r="AC21" s="365">
        <v>924</v>
      </c>
      <c r="AD21" s="154">
        <v>277</v>
      </c>
      <c r="AE21" s="154">
        <v>970</v>
      </c>
      <c r="AF21" s="154">
        <v>290</v>
      </c>
      <c r="AG21" s="154">
        <v>1016</v>
      </c>
      <c r="AH21" s="154">
        <v>304</v>
      </c>
      <c r="AI21" s="154">
        <v>1063</v>
      </c>
      <c r="AJ21" s="154">
        <v>317</v>
      </c>
      <c r="AK21" s="154">
        <v>1109</v>
      </c>
      <c r="AL21" s="154">
        <v>333</v>
      </c>
      <c r="AM21" s="154">
        <v>1167</v>
      </c>
      <c r="AN21" s="154">
        <v>350</v>
      </c>
      <c r="AO21" s="154">
        <v>1224</v>
      </c>
      <c r="AP21" s="154">
        <v>366</v>
      </c>
      <c r="AQ21" s="154">
        <v>1283</v>
      </c>
      <c r="AR21" s="154">
        <v>383</v>
      </c>
      <c r="AS21" s="154">
        <v>1340</v>
      </c>
      <c r="AT21" s="154">
        <v>399</v>
      </c>
      <c r="AU21" s="154">
        <v>1398</v>
      </c>
      <c r="AV21" s="154">
        <v>420</v>
      </c>
      <c r="AW21" s="154">
        <v>1471</v>
      </c>
      <c r="AX21" s="154">
        <v>441</v>
      </c>
      <c r="AY21" s="154">
        <v>1544</v>
      </c>
      <c r="AZ21" s="154">
        <v>462</v>
      </c>
      <c r="BA21" s="154">
        <v>1617</v>
      </c>
      <c r="BB21" s="154">
        <v>483</v>
      </c>
      <c r="BC21" s="154">
        <v>1691</v>
      </c>
      <c r="BD21" s="154">
        <v>504</v>
      </c>
      <c r="BE21" s="155">
        <v>1763</v>
      </c>
    </row>
    <row r="22" spans="1:57" s="156" customFormat="1" ht="11.1" customHeight="1">
      <c r="A22" s="217">
        <v>16</v>
      </c>
      <c r="B22" s="363">
        <v>130</v>
      </c>
      <c r="C22" s="363">
        <v>455</v>
      </c>
      <c r="D22" s="363">
        <v>147</v>
      </c>
      <c r="E22" s="363">
        <v>515</v>
      </c>
      <c r="F22" s="363">
        <v>158</v>
      </c>
      <c r="G22" s="363">
        <v>554</v>
      </c>
      <c r="H22" s="363">
        <v>186</v>
      </c>
      <c r="I22" s="363">
        <v>650</v>
      </c>
      <c r="J22" s="363">
        <v>194</v>
      </c>
      <c r="K22" s="363">
        <v>678</v>
      </c>
      <c r="L22" s="363">
        <v>202</v>
      </c>
      <c r="M22" s="363">
        <v>710</v>
      </c>
      <c r="N22" s="363">
        <v>210</v>
      </c>
      <c r="O22" s="363">
        <v>735</v>
      </c>
      <c r="P22" s="363">
        <v>223</v>
      </c>
      <c r="Q22" s="363">
        <v>782</v>
      </c>
      <c r="R22" s="363">
        <v>234</v>
      </c>
      <c r="S22" s="363">
        <v>822</v>
      </c>
      <c r="T22" s="363">
        <v>246</v>
      </c>
      <c r="U22" s="363">
        <v>862</v>
      </c>
      <c r="V22" s="363">
        <v>258</v>
      </c>
      <c r="W22" s="363">
        <v>903</v>
      </c>
      <c r="X22" s="363">
        <v>271</v>
      </c>
      <c r="Y22" s="363">
        <v>948</v>
      </c>
      <c r="Z22" s="363">
        <v>279</v>
      </c>
      <c r="AA22" s="363">
        <v>978</v>
      </c>
      <c r="AB22" s="364">
        <v>282</v>
      </c>
      <c r="AC22" s="365">
        <v>986</v>
      </c>
      <c r="AD22" s="154">
        <v>296</v>
      </c>
      <c r="AE22" s="154">
        <v>1035</v>
      </c>
      <c r="AF22" s="154">
        <v>310</v>
      </c>
      <c r="AG22" s="154">
        <v>1085</v>
      </c>
      <c r="AH22" s="154">
        <v>323</v>
      </c>
      <c r="AI22" s="154">
        <v>1133</v>
      </c>
      <c r="AJ22" s="154">
        <v>338</v>
      </c>
      <c r="AK22" s="154">
        <v>1183</v>
      </c>
      <c r="AL22" s="154">
        <v>355</v>
      </c>
      <c r="AM22" s="154">
        <v>1244</v>
      </c>
      <c r="AN22" s="154">
        <v>373</v>
      </c>
      <c r="AO22" s="154">
        <v>1306</v>
      </c>
      <c r="AP22" s="154">
        <v>391</v>
      </c>
      <c r="AQ22" s="154">
        <v>1367</v>
      </c>
      <c r="AR22" s="154">
        <v>408</v>
      </c>
      <c r="AS22" s="154">
        <v>1429</v>
      </c>
      <c r="AT22" s="154">
        <v>426</v>
      </c>
      <c r="AU22" s="154">
        <v>1491</v>
      </c>
      <c r="AV22" s="154">
        <v>448</v>
      </c>
      <c r="AW22" s="154">
        <v>1569</v>
      </c>
      <c r="AX22" s="154">
        <v>471</v>
      </c>
      <c r="AY22" s="154">
        <v>1647</v>
      </c>
      <c r="AZ22" s="154">
        <v>493</v>
      </c>
      <c r="BA22" s="154">
        <v>1725</v>
      </c>
      <c r="BB22" s="154">
        <v>515</v>
      </c>
      <c r="BC22" s="154">
        <v>1803</v>
      </c>
      <c r="BD22" s="154">
        <v>538</v>
      </c>
      <c r="BE22" s="155">
        <v>1881</v>
      </c>
    </row>
    <row r="23" spans="1:57" s="156" customFormat="1" ht="11.1" customHeight="1">
      <c r="A23" s="217">
        <v>17</v>
      </c>
      <c r="B23" s="363">
        <v>139</v>
      </c>
      <c r="C23" s="363">
        <v>484</v>
      </c>
      <c r="D23" s="363">
        <v>156</v>
      </c>
      <c r="E23" s="363">
        <v>547</v>
      </c>
      <c r="F23" s="363">
        <v>168</v>
      </c>
      <c r="G23" s="363">
        <v>590</v>
      </c>
      <c r="H23" s="363">
        <v>198</v>
      </c>
      <c r="I23" s="363">
        <v>691</v>
      </c>
      <c r="J23" s="363">
        <v>206</v>
      </c>
      <c r="K23" s="363">
        <v>720</v>
      </c>
      <c r="L23" s="363">
        <v>216</v>
      </c>
      <c r="M23" s="363">
        <v>754</v>
      </c>
      <c r="N23" s="363">
        <v>223</v>
      </c>
      <c r="O23" s="363">
        <v>780</v>
      </c>
      <c r="P23" s="363">
        <v>238</v>
      </c>
      <c r="Q23" s="363">
        <v>832</v>
      </c>
      <c r="R23" s="363">
        <v>250</v>
      </c>
      <c r="S23" s="363">
        <v>873</v>
      </c>
      <c r="T23" s="363">
        <v>262</v>
      </c>
      <c r="U23" s="363">
        <v>916</v>
      </c>
      <c r="V23" s="363">
        <v>274</v>
      </c>
      <c r="W23" s="363">
        <v>960</v>
      </c>
      <c r="X23" s="363">
        <v>288</v>
      </c>
      <c r="Y23" s="363">
        <v>1008</v>
      </c>
      <c r="Z23" s="363">
        <v>297</v>
      </c>
      <c r="AA23" s="363">
        <v>1038</v>
      </c>
      <c r="AB23" s="364">
        <v>299</v>
      </c>
      <c r="AC23" s="365">
        <v>1047</v>
      </c>
      <c r="AD23" s="154">
        <v>315</v>
      </c>
      <c r="AE23" s="154">
        <v>1100</v>
      </c>
      <c r="AF23" s="154">
        <v>329</v>
      </c>
      <c r="AG23" s="154">
        <v>1152</v>
      </c>
      <c r="AH23" s="154">
        <v>344</v>
      </c>
      <c r="AI23" s="154">
        <v>1204</v>
      </c>
      <c r="AJ23" s="154">
        <v>359</v>
      </c>
      <c r="AK23" s="154">
        <v>1256</v>
      </c>
      <c r="AL23" s="154">
        <v>377</v>
      </c>
      <c r="AM23" s="154">
        <v>1322</v>
      </c>
      <c r="AN23" s="154">
        <v>396</v>
      </c>
      <c r="AO23" s="154">
        <v>1387</v>
      </c>
      <c r="AP23" s="154">
        <v>415</v>
      </c>
      <c r="AQ23" s="154">
        <v>1453</v>
      </c>
      <c r="AR23" s="154">
        <v>433</v>
      </c>
      <c r="AS23" s="154">
        <v>1518</v>
      </c>
      <c r="AT23" s="154">
        <v>452</v>
      </c>
      <c r="AU23" s="154">
        <v>1584</v>
      </c>
      <c r="AV23" s="154">
        <v>476</v>
      </c>
      <c r="AW23" s="154">
        <v>1667</v>
      </c>
      <c r="AX23" s="154">
        <v>499</v>
      </c>
      <c r="AY23" s="154">
        <v>1750</v>
      </c>
      <c r="AZ23" s="154">
        <v>524</v>
      </c>
      <c r="BA23" s="154">
        <v>1833</v>
      </c>
      <c r="BB23" s="154">
        <v>548</v>
      </c>
      <c r="BC23" s="154">
        <v>1915</v>
      </c>
      <c r="BD23" s="154">
        <v>571</v>
      </c>
      <c r="BE23" s="155">
        <v>1999</v>
      </c>
    </row>
    <row r="24" spans="1:57" s="156" customFormat="1" ht="11.1" customHeight="1">
      <c r="A24" s="217">
        <v>18</v>
      </c>
      <c r="B24" s="363">
        <v>146</v>
      </c>
      <c r="C24" s="363">
        <v>513</v>
      </c>
      <c r="D24" s="363">
        <v>165</v>
      </c>
      <c r="E24" s="363">
        <v>580</v>
      </c>
      <c r="F24" s="363">
        <v>178</v>
      </c>
      <c r="G24" s="363">
        <v>624</v>
      </c>
      <c r="H24" s="363">
        <v>209</v>
      </c>
      <c r="I24" s="363">
        <v>732</v>
      </c>
      <c r="J24" s="363">
        <v>218</v>
      </c>
      <c r="K24" s="363">
        <v>762</v>
      </c>
      <c r="L24" s="363">
        <v>228</v>
      </c>
      <c r="M24" s="363">
        <v>799</v>
      </c>
      <c r="N24" s="363">
        <v>236</v>
      </c>
      <c r="O24" s="363">
        <v>826</v>
      </c>
      <c r="P24" s="363">
        <v>252</v>
      </c>
      <c r="Q24" s="363">
        <v>880</v>
      </c>
      <c r="R24" s="363">
        <v>264</v>
      </c>
      <c r="S24" s="363">
        <v>924</v>
      </c>
      <c r="T24" s="363">
        <v>277</v>
      </c>
      <c r="U24" s="363">
        <v>970</v>
      </c>
      <c r="V24" s="363">
        <v>290</v>
      </c>
      <c r="W24" s="363">
        <v>1016</v>
      </c>
      <c r="X24" s="363">
        <v>305</v>
      </c>
      <c r="Y24" s="363">
        <v>1067</v>
      </c>
      <c r="Z24" s="363">
        <v>315</v>
      </c>
      <c r="AA24" s="363">
        <v>1100</v>
      </c>
      <c r="AB24" s="364">
        <v>317</v>
      </c>
      <c r="AC24" s="365">
        <v>1109</v>
      </c>
      <c r="AD24" s="154">
        <v>332</v>
      </c>
      <c r="AE24" s="154">
        <v>1164</v>
      </c>
      <c r="AF24" s="154">
        <v>349</v>
      </c>
      <c r="AG24" s="154">
        <v>1220</v>
      </c>
      <c r="AH24" s="154">
        <v>364</v>
      </c>
      <c r="AI24" s="154">
        <v>1275</v>
      </c>
      <c r="AJ24" s="154">
        <v>381</v>
      </c>
      <c r="AK24" s="154">
        <v>1331</v>
      </c>
      <c r="AL24" s="154">
        <v>400</v>
      </c>
      <c r="AM24" s="154">
        <v>1400</v>
      </c>
      <c r="AN24" s="154">
        <v>420</v>
      </c>
      <c r="AO24" s="154">
        <v>1470</v>
      </c>
      <c r="AP24" s="154">
        <v>440</v>
      </c>
      <c r="AQ24" s="154">
        <v>1539</v>
      </c>
      <c r="AR24" s="154">
        <v>460</v>
      </c>
      <c r="AS24" s="154">
        <v>1608</v>
      </c>
      <c r="AT24" s="154">
        <v>480</v>
      </c>
      <c r="AU24" s="154">
        <v>1677</v>
      </c>
      <c r="AV24" s="154">
        <v>504</v>
      </c>
      <c r="AW24" s="154">
        <v>1764</v>
      </c>
      <c r="AX24" s="154">
        <v>529</v>
      </c>
      <c r="AY24" s="154">
        <v>1852</v>
      </c>
      <c r="AZ24" s="154">
        <v>554</v>
      </c>
      <c r="BA24" s="154">
        <v>1940</v>
      </c>
      <c r="BB24" s="154">
        <v>580</v>
      </c>
      <c r="BC24" s="154">
        <v>2028</v>
      </c>
      <c r="BD24" s="154">
        <v>605</v>
      </c>
      <c r="BE24" s="155">
        <v>2116</v>
      </c>
    </row>
    <row r="25" spans="1:57" s="156" customFormat="1" ht="11.1" customHeight="1">
      <c r="A25" s="217">
        <v>19</v>
      </c>
      <c r="B25" s="363">
        <v>155</v>
      </c>
      <c r="C25" s="363">
        <v>541</v>
      </c>
      <c r="D25" s="363">
        <v>175</v>
      </c>
      <c r="E25" s="363">
        <v>612</v>
      </c>
      <c r="F25" s="363">
        <v>188</v>
      </c>
      <c r="G25" s="363">
        <v>659</v>
      </c>
      <c r="H25" s="363">
        <v>221</v>
      </c>
      <c r="I25" s="363">
        <v>772</v>
      </c>
      <c r="J25" s="363">
        <v>230</v>
      </c>
      <c r="K25" s="363">
        <v>805</v>
      </c>
      <c r="L25" s="363">
        <v>241</v>
      </c>
      <c r="M25" s="363">
        <v>843</v>
      </c>
      <c r="N25" s="363">
        <v>249</v>
      </c>
      <c r="O25" s="363">
        <v>872</v>
      </c>
      <c r="P25" s="363">
        <v>265</v>
      </c>
      <c r="Q25" s="363">
        <v>928</v>
      </c>
      <c r="R25" s="363">
        <v>278</v>
      </c>
      <c r="S25" s="363">
        <v>976</v>
      </c>
      <c r="T25" s="363">
        <v>293</v>
      </c>
      <c r="U25" s="363">
        <v>1024</v>
      </c>
      <c r="V25" s="363">
        <v>307</v>
      </c>
      <c r="W25" s="363">
        <v>1073</v>
      </c>
      <c r="X25" s="363">
        <v>322</v>
      </c>
      <c r="Y25" s="363">
        <v>1126</v>
      </c>
      <c r="Z25" s="363">
        <v>331</v>
      </c>
      <c r="AA25" s="363">
        <v>1161</v>
      </c>
      <c r="AB25" s="364">
        <v>334</v>
      </c>
      <c r="AC25" s="365">
        <v>1170</v>
      </c>
      <c r="AD25" s="154">
        <v>351</v>
      </c>
      <c r="AE25" s="154">
        <v>1229</v>
      </c>
      <c r="AF25" s="154">
        <v>367</v>
      </c>
      <c r="AG25" s="154">
        <v>1287</v>
      </c>
      <c r="AH25" s="154">
        <v>385</v>
      </c>
      <c r="AI25" s="154">
        <v>1346</v>
      </c>
      <c r="AJ25" s="154">
        <v>401</v>
      </c>
      <c r="AK25" s="154">
        <v>1405</v>
      </c>
      <c r="AL25" s="154">
        <v>422</v>
      </c>
      <c r="AM25" s="154">
        <v>1477</v>
      </c>
      <c r="AN25" s="154">
        <v>443</v>
      </c>
      <c r="AO25" s="154">
        <v>1551</v>
      </c>
      <c r="AP25" s="154">
        <v>464</v>
      </c>
      <c r="AQ25" s="154">
        <v>1624</v>
      </c>
      <c r="AR25" s="154">
        <v>485</v>
      </c>
      <c r="AS25" s="154">
        <v>1697</v>
      </c>
      <c r="AT25" s="154">
        <v>506</v>
      </c>
      <c r="AU25" s="154">
        <v>1770</v>
      </c>
      <c r="AV25" s="154">
        <v>532</v>
      </c>
      <c r="AW25" s="154">
        <v>1863</v>
      </c>
      <c r="AX25" s="154">
        <v>559</v>
      </c>
      <c r="AY25" s="154">
        <v>1956</v>
      </c>
      <c r="AZ25" s="154">
        <v>585</v>
      </c>
      <c r="BA25" s="154">
        <v>2048</v>
      </c>
      <c r="BB25" s="154">
        <v>612</v>
      </c>
      <c r="BC25" s="154">
        <v>2141</v>
      </c>
      <c r="BD25" s="154">
        <v>638</v>
      </c>
      <c r="BE25" s="155">
        <v>2233</v>
      </c>
    </row>
    <row r="26" spans="1:57" s="156" customFormat="1" ht="11.1" customHeight="1">
      <c r="A26" s="217">
        <v>20</v>
      </c>
      <c r="B26" s="363">
        <v>163</v>
      </c>
      <c r="C26" s="363">
        <v>570</v>
      </c>
      <c r="D26" s="363">
        <v>184</v>
      </c>
      <c r="E26" s="363">
        <v>644</v>
      </c>
      <c r="F26" s="363">
        <v>198</v>
      </c>
      <c r="G26" s="363">
        <v>693</v>
      </c>
      <c r="H26" s="363">
        <v>232</v>
      </c>
      <c r="I26" s="363">
        <v>813</v>
      </c>
      <c r="J26" s="363">
        <v>242</v>
      </c>
      <c r="K26" s="363">
        <v>847</v>
      </c>
      <c r="L26" s="363">
        <v>253</v>
      </c>
      <c r="M26" s="363">
        <v>887</v>
      </c>
      <c r="N26" s="363">
        <v>262</v>
      </c>
      <c r="O26" s="363">
        <v>917</v>
      </c>
      <c r="P26" s="363">
        <v>279</v>
      </c>
      <c r="Q26" s="363">
        <v>978</v>
      </c>
      <c r="R26" s="363">
        <v>294</v>
      </c>
      <c r="S26" s="363">
        <v>1027</v>
      </c>
      <c r="T26" s="363">
        <v>308</v>
      </c>
      <c r="U26" s="363">
        <v>1078</v>
      </c>
      <c r="V26" s="363">
        <v>322</v>
      </c>
      <c r="W26" s="363">
        <v>1130</v>
      </c>
      <c r="X26" s="363">
        <v>339</v>
      </c>
      <c r="Y26" s="363">
        <v>1186</v>
      </c>
      <c r="Z26" s="363">
        <v>349</v>
      </c>
      <c r="AA26" s="363">
        <v>1222</v>
      </c>
      <c r="AB26" s="364">
        <v>352</v>
      </c>
      <c r="AC26" s="365">
        <v>1232</v>
      </c>
      <c r="AD26" s="154">
        <v>370</v>
      </c>
      <c r="AE26" s="154">
        <v>1294</v>
      </c>
      <c r="AF26" s="154">
        <v>387</v>
      </c>
      <c r="AG26" s="154">
        <v>1355</v>
      </c>
      <c r="AH26" s="154">
        <v>405</v>
      </c>
      <c r="AI26" s="154">
        <v>1417</v>
      </c>
      <c r="AJ26" s="154">
        <v>422</v>
      </c>
      <c r="AK26" s="154">
        <v>1478</v>
      </c>
      <c r="AL26" s="154">
        <v>444</v>
      </c>
      <c r="AM26" s="154">
        <v>1555</v>
      </c>
      <c r="AN26" s="154">
        <v>466</v>
      </c>
      <c r="AO26" s="154">
        <v>1632</v>
      </c>
      <c r="AP26" s="154">
        <v>488</v>
      </c>
      <c r="AQ26" s="154">
        <v>1709</v>
      </c>
      <c r="AR26" s="154">
        <v>510</v>
      </c>
      <c r="AS26" s="154">
        <v>1786</v>
      </c>
      <c r="AT26" s="154">
        <v>532</v>
      </c>
      <c r="AU26" s="154">
        <v>1863</v>
      </c>
      <c r="AV26" s="154">
        <v>560</v>
      </c>
      <c r="AW26" s="154">
        <v>1961</v>
      </c>
      <c r="AX26" s="154">
        <v>588</v>
      </c>
      <c r="AY26" s="154">
        <v>2058</v>
      </c>
      <c r="AZ26" s="154">
        <v>616</v>
      </c>
      <c r="BA26" s="154">
        <v>2156</v>
      </c>
      <c r="BB26" s="154">
        <v>644</v>
      </c>
      <c r="BC26" s="154">
        <v>2254</v>
      </c>
      <c r="BD26" s="154">
        <v>672</v>
      </c>
      <c r="BE26" s="155">
        <v>2351</v>
      </c>
    </row>
    <row r="27" spans="1:57" s="156" customFormat="1" ht="11.1" customHeight="1">
      <c r="A27" s="217">
        <v>21</v>
      </c>
      <c r="B27" s="363">
        <v>171</v>
      </c>
      <c r="C27" s="363">
        <v>598</v>
      </c>
      <c r="D27" s="363">
        <v>194</v>
      </c>
      <c r="E27" s="363">
        <v>675</v>
      </c>
      <c r="F27" s="363">
        <v>208</v>
      </c>
      <c r="G27" s="363">
        <v>728</v>
      </c>
      <c r="H27" s="363">
        <v>244</v>
      </c>
      <c r="I27" s="363">
        <v>854</v>
      </c>
      <c r="J27" s="363">
        <v>254</v>
      </c>
      <c r="K27" s="363">
        <v>890</v>
      </c>
      <c r="L27" s="363">
        <v>266</v>
      </c>
      <c r="M27" s="363">
        <v>932</v>
      </c>
      <c r="N27" s="363">
        <v>275</v>
      </c>
      <c r="O27" s="363">
        <v>964</v>
      </c>
      <c r="P27" s="363">
        <v>294</v>
      </c>
      <c r="Q27" s="363">
        <v>1026</v>
      </c>
      <c r="R27" s="363">
        <v>308</v>
      </c>
      <c r="S27" s="363">
        <v>1078</v>
      </c>
      <c r="T27" s="363">
        <v>323</v>
      </c>
      <c r="U27" s="363">
        <v>1132</v>
      </c>
      <c r="V27" s="363">
        <v>339</v>
      </c>
      <c r="W27" s="363">
        <v>1186</v>
      </c>
      <c r="X27" s="363">
        <v>355</v>
      </c>
      <c r="Y27" s="363">
        <v>1245</v>
      </c>
      <c r="Z27" s="363">
        <v>366</v>
      </c>
      <c r="AA27" s="363">
        <v>1283</v>
      </c>
      <c r="AB27" s="364">
        <v>370</v>
      </c>
      <c r="AC27" s="365">
        <v>1294</v>
      </c>
      <c r="AD27" s="154">
        <v>388</v>
      </c>
      <c r="AE27" s="154">
        <v>1358</v>
      </c>
      <c r="AF27" s="154">
        <v>407</v>
      </c>
      <c r="AG27" s="154">
        <v>1423</v>
      </c>
      <c r="AH27" s="154">
        <v>425</v>
      </c>
      <c r="AI27" s="154">
        <v>1487</v>
      </c>
      <c r="AJ27" s="154">
        <v>443</v>
      </c>
      <c r="AK27" s="154">
        <v>1552</v>
      </c>
      <c r="AL27" s="154">
        <v>466</v>
      </c>
      <c r="AM27" s="154">
        <v>1633</v>
      </c>
      <c r="AN27" s="154">
        <v>490</v>
      </c>
      <c r="AO27" s="154">
        <v>1714</v>
      </c>
      <c r="AP27" s="154">
        <v>513</v>
      </c>
      <c r="AQ27" s="154">
        <v>1795</v>
      </c>
      <c r="AR27" s="154">
        <v>536</v>
      </c>
      <c r="AS27" s="154">
        <v>1876</v>
      </c>
      <c r="AT27" s="154">
        <v>559</v>
      </c>
      <c r="AU27" s="154">
        <v>1957</v>
      </c>
      <c r="AV27" s="154">
        <v>588</v>
      </c>
      <c r="AW27" s="154">
        <v>2059</v>
      </c>
      <c r="AX27" s="154">
        <v>617</v>
      </c>
      <c r="AY27" s="154">
        <v>2161</v>
      </c>
      <c r="AZ27" s="154">
        <v>647</v>
      </c>
      <c r="BA27" s="154">
        <v>2264</v>
      </c>
      <c r="BB27" s="154">
        <v>676</v>
      </c>
      <c r="BC27" s="154">
        <v>2366</v>
      </c>
      <c r="BD27" s="154">
        <v>705</v>
      </c>
      <c r="BE27" s="155">
        <v>2468</v>
      </c>
    </row>
    <row r="28" spans="1:57" s="156" customFormat="1" ht="11.1" customHeight="1">
      <c r="A28" s="217">
        <v>22</v>
      </c>
      <c r="B28" s="363">
        <v>179</v>
      </c>
      <c r="C28" s="363">
        <v>627</v>
      </c>
      <c r="D28" s="363">
        <v>202</v>
      </c>
      <c r="E28" s="363">
        <v>708</v>
      </c>
      <c r="F28" s="363">
        <v>218</v>
      </c>
      <c r="G28" s="363">
        <v>762</v>
      </c>
      <c r="H28" s="363">
        <v>255</v>
      </c>
      <c r="I28" s="363">
        <v>894</v>
      </c>
      <c r="J28" s="363">
        <v>266</v>
      </c>
      <c r="K28" s="363">
        <v>932</v>
      </c>
      <c r="L28" s="363">
        <v>278</v>
      </c>
      <c r="M28" s="363">
        <v>976</v>
      </c>
      <c r="N28" s="363">
        <v>288</v>
      </c>
      <c r="O28" s="363">
        <v>1010</v>
      </c>
      <c r="P28" s="363">
        <v>307</v>
      </c>
      <c r="Q28" s="363">
        <v>1076</v>
      </c>
      <c r="R28" s="363">
        <v>322</v>
      </c>
      <c r="S28" s="363">
        <v>1130</v>
      </c>
      <c r="T28" s="363">
        <v>339</v>
      </c>
      <c r="U28" s="363">
        <v>1186</v>
      </c>
      <c r="V28" s="363">
        <v>355</v>
      </c>
      <c r="W28" s="363">
        <v>1242</v>
      </c>
      <c r="X28" s="363">
        <v>373</v>
      </c>
      <c r="Y28" s="363">
        <v>1305</v>
      </c>
      <c r="Z28" s="363">
        <v>384</v>
      </c>
      <c r="AA28" s="363">
        <v>1344</v>
      </c>
      <c r="AB28" s="364">
        <v>387</v>
      </c>
      <c r="AC28" s="365">
        <v>1355</v>
      </c>
      <c r="AD28" s="154">
        <v>407</v>
      </c>
      <c r="AE28" s="154">
        <v>1423</v>
      </c>
      <c r="AF28" s="154">
        <v>426</v>
      </c>
      <c r="AG28" s="154">
        <v>1491</v>
      </c>
      <c r="AH28" s="154">
        <v>445</v>
      </c>
      <c r="AI28" s="154">
        <v>1559</v>
      </c>
      <c r="AJ28" s="154">
        <v>464</v>
      </c>
      <c r="AK28" s="154">
        <v>1626</v>
      </c>
      <c r="AL28" s="154">
        <v>488</v>
      </c>
      <c r="AM28" s="154">
        <v>1711</v>
      </c>
      <c r="AN28" s="154">
        <v>513</v>
      </c>
      <c r="AO28" s="154">
        <v>1795</v>
      </c>
      <c r="AP28" s="154">
        <v>537</v>
      </c>
      <c r="AQ28" s="154">
        <v>1880</v>
      </c>
      <c r="AR28" s="154">
        <v>561</v>
      </c>
      <c r="AS28" s="154">
        <v>1965</v>
      </c>
      <c r="AT28" s="154">
        <v>585</v>
      </c>
      <c r="AU28" s="154">
        <v>2049</v>
      </c>
      <c r="AV28" s="154">
        <v>616</v>
      </c>
      <c r="AW28" s="154">
        <v>2157</v>
      </c>
      <c r="AX28" s="154">
        <v>647</v>
      </c>
      <c r="AY28" s="154">
        <v>2264</v>
      </c>
      <c r="AZ28" s="154">
        <v>678</v>
      </c>
      <c r="BA28" s="154">
        <v>2372</v>
      </c>
      <c r="BB28" s="154">
        <v>708</v>
      </c>
      <c r="BC28" s="154">
        <v>2479</v>
      </c>
      <c r="BD28" s="154">
        <v>739</v>
      </c>
      <c r="BE28" s="155">
        <v>2586</v>
      </c>
    </row>
    <row r="29" spans="1:57" s="156" customFormat="1" ht="11.1" customHeight="1">
      <c r="A29" s="217">
        <v>23</v>
      </c>
      <c r="B29" s="363">
        <v>187</v>
      </c>
      <c r="C29" s="363">
        <v>656</v>
      </c>
      <c r="D29" s="363">
        <v>211</v>
      </c>
      <c r="E29" s="363">
        <v>740</v>
      </c>
      <c r="F29" s="363">
        <v>228</v>
      </c>
      <c r="G29" s="363">
        <v>797</v>
      </c>
      <c r="H29" s="363">
        <v>267</v>
      </c>
      <c r="I29" s="363">
        <v>935</v>
      </c>
      <c r="J29" s="363">
        <v>278</v>
      </c>
      <c r="K29" s="363">
        <v>975</v>
      </c>
      <c r="L29" s="363">
        <v>291</v>
      </c>
      <c r="M29" s="363">
        <v>1020</v>
      </c>
      <c r="N29" s="363">
        <v>301</v>
      </c>
      <c r="O29" s="363">
        <v>1056</v>
      </c>
      <c r="P29" s="363">
        <v>321</v>
      </c>
      <c r="Q29" s="363">
        <v>1124</v>
      </c>
      <c r="R29" s="363">
        <v>338</v>
      </c>
      <c r="S29" s="363">
        <v>1181</v>
      </c>
      <c r="T29" s="363">
        <v>354</v>
      </c>
      <c r="U29" s="363">
        <v>1240</v>
      </c>
      <c r="V29" s="363">
        <v>371</v>
      </c>
      <c r="W29" s="363">
        <v>1299</v>
      </c>
      <c r="X29" s="363">
        <v>389</v>
      </c>
      <c r="Y29" s="363">
        <v>1364</v>
      </c>
      <c r="Z29" s="363">
        <v>401</v>
      </c>
      <c r="AA29" s="363">
        <v>1405</v>
      </c>
      <c r="AB29" s="364">
        <v>405</v>
      </c>
      <c r="AC29" s="365">
        <v>1417</v>
      </c>
      <c r="AD29" s="154">
        <v>425</v>
      </c>
      <c r="AE29" s="154">
        <v>1487</v>
      </c>
      <c r="AF29" s="154">
        <v>445</v>
      </c>
      <c r="AG29" s="154">
        <v>1559</v>
      </c>
      <c r="AH29" s="154">
        <v>465</v>
      </c>
      <c r="AI29" s="154">
        <v>1629</v>
      </c>
      <c r="AJ29" s="154">
        <v>486</v>
      </c>
      <c r="AK29" s="154">
        <v>1701</v>
      </c>
      <c r="AL29" s="154">
        <v>511</v>
      </c>
      <c r="AM29" s="154">
        <v>1789</v>
      </c>
      <c r="AN29" s="154">
        <v>537</v>
      </c>
      <c r="AO29" s="154">
        <v>1878</v>
      </c>
      <c r="AP29" s="154">
        <v>562</v>
      </c>
      <c r="AQ29" s="154">
        <v>1966</v>
      </c>
      <c r="AR29" s="154">
        <v>587</v>
      </c>
      <c r="AS29" s="154">
        <v>2055</v>
      </c>
      <c r="AT29" s="154">
        <v>613</v>
      </c>
      <c r="AU29" s="154">
        <v>2143</v>
      </c>
      <c r="AV29" s="154">
        <v>645</v>
      </c>
      <c r="AW29" s="154">
        <v>2255</v>
      </c>
      <c r="AX29" s="154">
        <v>676</v>
      </c>
      <c r="AY29" s="154">
        <v>2367</v>
      </c>
      <c r="AZ29" s="154">
        <v>708</v>
      </c>
      <c r="BA29" s="154">
        <v>2479</v>
      </c>
      <c r="BB29" s="154">
        <v>740</v>
      </c>
      <c r="BC29" s="154">
        <v>2592</v>
      </c>
      <c r="BD29" s="154">
        <v>772</v>
      </c>
      <c r="BE29" s="155">
        <v>2704</v>
      </c>
    </row>
    <row r="30" spans="1:57" s="156" customFormat="1" ht="11.1" customHeight="1">
      <c r="A30" s="217">
        <v>24</v>
      </c>
      <c r="B30" s="363">
        <v>196</v>
      </c>
      <c r="C30" s="363">
        <v>684</v>
      </c>
      <c r="D30" s="363">
        <v>221</v>
      </c>
      <c r="E30" s="363">
        <v>772</v>
      </c>
      <c r="F30" s="363">
        <v>238</v>
      </c>
      <c r="G30" s="363">
        <v>832</v>
      </c>
      <c r="H30" s="363">
        <v>278</v>
      </c>
      <c r="I30" s="363">
        <v>976</v>
      </c>
      <c r="J30" s="363">
        <v>290</v>
      </c>
      <c r="K30" s="363">
        <v>1016</v>
      </c>
      <c r="L30" s="363">
        <v>304</v>
      </c>
      <c r="M30" s="363">
        <v>1065</v>
      </c>
      <c r="N30" s="363">
        <v>315</v>
      </c>
      <c r="O30" s="363">
        <v>1101</v>
      </c>
      <c r="P30" s="363">
        <v>335</v>
      </c>
      <c r="Q30" s="363">
        <v>1174</v>
      </c>
      <c r="R30" s="363">
        <v>352</v>
      </c>
      <c r="S30" s="363">
        <v>1232</v>
      </c>
      <c r="T30" s="363">
        <v>370</v>
      </c>
      <c r="U30" s="363">
        <v>1295</v>
      </c>
      <c r="V30" s="363">
        <v>387</v>
      </c>
      <c r="W30" s="363">
        <v>1355</v>
      </c>
      <c r="X30" s="363">
        <v>407</v>
      </c>
      <c r="Y30" s="363">
        <v>1423</v>
      </c>
      <c r="Z30" s="363">
        <v>419</v>
      </c>
      <c r="AA30" s="363">
        <v>1466</v>
      </c>
      <c r="AB30" s="364">
        <v>422</v>
      </c>
      <c r="AC30" s="365">
        <v>1478</v>
      </c>
      <c r="AD30" s="154">
        <v>443</v>
      </c>
      <c r="AE30" s="154">
        <v>1552</v>
      </c>
      <c r="AF30" s="154">
        <v>464</v>
      </c>
      <c r="AG30" s="154">
        <v>1626</v>
      </c>
      <c r="AH30" s="154">
        <v>486</v>
      </c>
      <c r="AI30" s="154">
        <v>1701</v>
      </c>
      <c r="AJ30" s="154">
        <v>507</v>
      </c>
      <c r="AK30" s="154">
        <v>1774</v>
      </c>
      <c r="AL30" s="154">
        <v>533</v>
      </c>
      <c r="AM30" s="154">
        <v>1867</v>
      </c>
      <c r="AN30" s="154">
        <v>560</v>
      </c>
      <c r="AO30" s="154">
        <v>1959</v>
      </c>
      <c r="AP30" s="154">
        <v>586</v>
      </c>
      <c r="AQ30" s="154">
        <v>2051</v>
      </c>
      <c r="AR30" s="154">
        <v>613</v>
      </c>
      <c r="AS30" s="154">
        <v>2144</v>
      </c>
      <c r="AT30" s="154">
        <v>639</v>
      </c>
      <c r="AU30" s="154">
        <v>2236</v>
      </c>
      <c r="AV30" s="154">
        <v>672</v>
      </c>
      <c r="AW30" s="154">
        <v>2353</v>
      </c>
      <c r="AX30" s="154">
        <v>706</v>
      </c>
      <c r="AY30" s="154">
        <v>2471</v>
      </c>
      <c r="AZ30" s="154">
        <v>739</v>
      </c>
      <c r="BA30" s="154">
        <v>2587</v>
      </c>
      <c r="BB30" s="154">
        <v>772</v>
      </c>
      <c r="BC30" s="154">
        <v>2704</v>
      </c>
      <c r="BD30" s="154">
        <v>806</v>
      </c>
      <c r="BE30" s="155">
        <v>2821</v>
      </c>
    </row>
    <row r="31" spans="1:57" s="156" customFormat="1" ht="11.1" customHeight="1">
      <c r="A31" s="217">
        <v>25</v>
      </c>
      <c r="B31" s="363">
        <v>204</v>
      </c>
      <c r="C31" s="363">
        <v>713</v>
      </c>
      <c r="D31" s="363">
        <v>230</v>
      </c>
      <c r="E31" s="363">
        <v>805</v>
      </c>
      <c r="F31" s="363">
        <v>248</v>
      </c>
      <c r="G31" s="363">
        <v>867</v>
      </c>
      <c r="H31" s="363">
        <v>290</v>
      </c>
      <c r="I31" s="363">
        <v>1016</v>
      </c>
      <c r="J31" s="363">
        <v>303</v>
      </c>
      <c r="K31" s="363">
        <v>1059</v>
      </c>
      <c r="L31" s="363">
        <v>317</v>
      </c>
      <c r="M31" s="363">
        <v>1109</v>
      </c>
      <c r="N31" s="363">
        <v>328</v>
      </c>
      <c r="O31" s="363">
        <v>1147</v>
      </c>
      <c r="P31" s="363">
        <v>349</v>
      </c>
      <c r="Q31" s="363">
        <v>1222</v>
      </c>
      <c r="R31" s="363">
        <v>366</v>
      </c>
      <c r="S31" s="363">
        <v>1284</v>
      </c>
      <c r="T31" s="363">
        <v>385</v>
      </c>
      <c r="U31" s="363">
        <v>1349</v>
      </c>
      <c r="V31" s="363">
        <v>404</v>
      </c>
      <c r="W31" s="363">
        <v>1411</v>
      </c>
      <c r="X31" s="363">
        <v>424</v>
      </c>
      <c r="Y31" s="363">
        <v>1483</v>
      </c>
      <c r="Z31" s="363">
        <v>437</v>
      </c>
      <c r="AA31" s="363">
        <v>1527</v>
      </c>
      <c r="AB31" s="364">
        <v>440</v>
      </c>
      <c r="AC31" s="365">
        <v>1540</v>
      </c>
      <c r="AD31" s="154">
        <v>462</v>
      </c>
      <c r="AE31" s="154">
        <v>1617</v>
      </c>
      <c r="AF31" s="154">
        <v>484</v>
      </c>
      <c r="AG31" s="154">
        <v>1694</v>
      </c>
      <c r="AH31" s="154">
        <v>506</v>
      </c>
      <c r="AI31" s="154">
        <v>1771</v>
      </c>
      <c r="AJ31" s="154">
        <v>528</v>
      </c>
      <c r="AK31" s="154">
        <v>1848</v>
      </c>
      <c r="AL31" s="154">
        <v>556</v>
      </c>
      <c r="AM31" s="154">
        <v>1945</v>
      </c>
      <c r="AN31" s="154">
        <v>583</v>
      </c>
      <c r="AO31" s="154">
        <v>2041</v>
      </c>
      <c r="AP31" s="154">
        <v>611</v>
      </c>
      <c r="AQ31" s="154">
        <v>2137</v>
      </c>
      <c r="AR31" s="154">
        <v>638</v>
      </c>
      <c r="AS31" s="154">
        <v>2233</v>
      </c>
      <c r="AT31" s="154">
        <v>666</v>
      </c>
      <c r="AU31" s="154">
        <v>2330</v>
      </c>
      <c r="AV31" s="154">
        <v>701</v>
      </c>
      <c r="AW31" s="154">
        <v>2451</v>
      </c>
      <c r="AX31" s="154">
        <v>735</v>
      </c>
      <c r="AY31" s="154">
        <v>2573</v>
      </c>
      <c r="AZ31" s="154">
        <v>770</v>
      </c>
      <c r="BA31" s="154">
        <v>2695</v>
      </c>
      <c r="BB31" s="154">
        <v>805</v>
      </c>
      <c r="BC31" s="154">
        <v>2817</v>
      </c>
      <c r="BD31" s="154">
        <v>839</v>
      </c>
      <c r="BE31" s="155">
        <v>2939</v>
      </c>
    </row>
    <row r="32" spans="1:57" s="156" customFormat="1" ht="11.1" customHeight="1">
      <c r="A32" s="217">
        <v>26</v>
      </c>
      <c r="B32" s="363">
        <v>211</v>
      </c>
      <c r="C32" s="363">
        <v>740</v>
      </c>
      <c r="D32" s="363">
        <v>239</v>
      </c>
      <c r="E32" s="363">
        <v>837</v>
      </c>
      <c r="F32" s="363">
        <v>257</v>
      </c>
      <c r="G32" s="363">
        <v>901</v>
      </c>
      <c r="H32" s="363">
        <v>302</v>
      </c>
      <c r="I32" s="363">
        <v>1057</v>
      </c>
      <c r="J32" s="363">
        <v>315</v>
      </c>
      <c r="K32" s="363">
        <v>1101</v>
      </c>
      <c r="L32" s="363">
        <v>330</v>
      </c>
      <c r="M32" s="363">
        <v>1153</v>
      </c>
      <c r="N32" s="363">
        <v>341</v>
      </c>
      <c r="O32" s="363">
        <v>1193</v>
      </c>
      <c r="P32" s="363">
        <v>363</v>
      </c>
      <c r="Q32" s="363">
        <v>1272</v>
      </c>
      <c r="R32" s="363">
        <v>382</v>
      </c>
      <c r="S32" s="363">
        <v>1335</v>
      </c>
      <c r="T32" s="363">
        <v>400</v>
      </c>
      <c r="U32" s="363">
        <v>1402</v>
      </c>
      <c r="V32" s="363">
        <v>419</v>
      </c>
      <c r="W32" s="363">
        <v>1468</v>
      </c>
      <c r="X32" s="363">
        <v>440</v>
      </c>
      <c r="Y32" s="363">
        <v>1541</v>
      </c>
      <c r="Z32" s="363">
        <v>454</v>
      </c>
      <c r="AA32" s="363">
        <v>1588</v>
      </c>
      <c r="AB32" s="364">
        <v>458</v>
      </c>
      <c r="AC32" s="365">
        <v>1602</v>
      </c>
      <c r="AD32" s="154">
        <v>481</v>
      </c>
      <c r="AE32" s="154">
        <v>1682</v>
      </c>
      <c r="AF32" s="154">
        <v>504</v>
      </c>
      <c r="AG32" s="154">
        <v>1762</v>
      </c>
      <c r="AH32" s="154">
        <v>526</v>
      </c>
      <c r="AI32" s="154">
        <v>1841</v>
      </c>
      <c r="AJ32" s="154">
        <v>549</v>
      </c>
      <c r="AK32" s="154">
        <v>1922</v>
      </c>
      <c r="AL32" s="154">
        <v>578</v>
      </c>
      <c r="AM32" s="154">
        <v>2022</v>
      </c>
      <c r="AN32" s="154">
        <v>606</v>
      </c>
      <c r="AO32" s="154">
        <v>2122</v>
      </c>
      <c r="AP32" s="154">
        <v>635</v>
      </c>
      <c r="AQ32" s="154">
        <v>2222</v>
      </c>
      <c r="AR32" s="154">
        <v>663</v>
      </c>
      <c r="AS32" s="154">
        <v>2322</v>
      </c>
      <c r="AT32" s="154">
        <v>692</v>
      </c>
      <c r="AU32" s="154">
        <v>2422</v>
      </c>
      <c r="AV32" s="154">
        <v>728</v>
      </c>
      <c r="AW32" s="154">
        <v>2549</v>
      </c>
      <c r="AX32" s="154">
        <v>765</v>
      </c>
      <c r="AY32" s="154">
        <v>2676</v>
      </c>
      <c r="AZ32" s="154">
        <v>801</v>
      </c>
      <c r="BA32" s="154">
        <v>2803</v>
      </c>
      <c r="BB32" s="154">
        <v>837</v>
      </c>
      <c r="BC32" s="154">
        <v>2929</v>
      </c>
      <c r="BD32" s="154">
        <v>873</v>
      </c>
      <c r="BE32" s="155">
        <v>3057</v>
      </c>
    </row>
    <row r="33" spans="1:57" s="156" customFormat="1" ht="11.1" customHeight="1">
      <c r="A33" s="217">
        <v>27</v>
      </c>
      <c r="B33" s="363">
        <v>220</v>
      </c>
      <c r="C33" s="363">
        <v>769</v>
      </c>
      <c r="D33" s="363">
        <v>249</v>
      </c>
      <c r="E33" s="363">
        <v>869</v>
      </c>
      <c r="F33" s="363">
        <v>267</v>
      </c>
      <c r="G33" s="363">
        <v>936</v>
      </c>
      <c r="H33" s="363">
        <v>314</v>
      </c>
      <c r="I33" s="363">
        <v>1098</v>
      </c>
      <c r="J33" s="363">
        <v>327</v>
      </c>
      <c r="K33" s="363">
        <v>1144</v>
      </c>
      <c r="L33" s="363">
        <v>342</v>
      </c>
      <c r="M33" s="363">
        <v>1198</v>
      </c>
      <c r="N33" s="363">
        <v>354</v>
      </c>
      <c r="O33" s="363">
        <v>1239</v>
      </c>
      <c r="P33" s="363">
        <v>377</v>
      </c>
      <c r="Q33" s="363">
        <v>1320</v>
      </c>
      <c r="R33" s="363">
        <v>396</v>
      </c>
      <c r="S33" s="363">
        <v>1387</v>
      </c>
      <c r="T33" s="363">
        <v>416</v>
      </c>
      <c r="U33" s="363">
        <v>1456</v>
      </c>
      <c r="V33" s="363">
        <v>436</v>
      </c>
      <c r="W33" s="363">
        <v>1525</v>
      </c>
      <c r="X33" s="363">
        <v>458</v>
      </c>
      <c r="Y33" s="363">
        <v>1601</v>
      </c>
      <c r="Z33" s="363">
        <v>471</v>
      </c>
      <c r="AA33" s="363">
        <v>1649</v>
      </c>
      <c r="AB33" s="364">
        <v>475</v>
      </c>
      <c r="AC33" s="365">
        <v>1663</v>
      </c>
      <c r="AD33" s="154">
        <v>499</v>
      </c>
      <c r="AE33" s="154">
        <v>1747</v>
      </c>
      <c r="AF33" s="154">
        <v>523</v>
      </c>
      <c r="AG33" s="154">
        <v>1829</v>
      </c>
      <c r="AH33" s="154">
        <v>547</v>
      </c>
      <c r="AI33" s="154">
        <v>1913</v>
      </c>
      <c r="AJ33" s="154">
        <v>570</v>
      </c>
      <c r="AK33" s="154">
        <v>1995</v>
      </c>
      <c r="AL33" s="154">
        <v>600</v>
      </c>
      <c r="AM33" s="154">
        <v>2100</v>
      </c>
      <c r="AN33" s="154">
        <v>629</v>
      </c>
      <c r="AO33" s="154">
        <v>2203</v>
      </c>
      <c r="AP33" s="154">
        <v>659</v>
      </c>
      <c r="AQ33" s="154">
        <v>2308</v>
      </c>
      <c r="AR33" s="154">
        <v>689</v>
      </c>
      <c r="AS33" s="154">
        <v>2411</v>
      </c>
      <c r="AT33" s="154">
        <v>718</v>
      </c>
      <c r="AU33" s="154">
        <v>2516</v>
      </c>
      <c r="AV33" s="154">
        <v>757</v>
      </c>
      <c r="AW33" s="154">
        <v>2648</v>
      </c>
      <c r="AX33" s="154">
        <v>794</v>
      </c>
      <c r="AY33" s="154">
        <v>2779</v>
      </c>
      <c r="AZ33" s="154">
        <v>832</v>
      </c>
      <c r="BA33" s="154">
        <v>2911</v>
      </c>
      <c r="BB33" s="154">
        <v>869</v>
      </c>
      <c r="BC33" s="154">
        <v>3043</v>
      </c>
      <c r="BD33" s="154">
        <v>906</v>
      </c>
      <c r="BE33" s="155">
        <v>3174</v>
      </c>
    </row>
    <row r="34" spans="1:57" s="156" customFormat="1" ht="11.1" customHeight="1">
      <c r="A34" s="217">
        <v>28</v>
      </c>
      <c r="B34" s="363">
        <v>228</v>
      </c>
      <c r="C34" s="363">
        <v>798</v>
      </c>
      <c r="D34" s="363">
        <v>257</v>
      </c>
      <c r="E34" s="363">
        <v>901</v>
      </c>
      <c r="F34" s="363">
        <v>277</v>
      </c>
      <c r="G34" s="363">
        <v>970</v>
      </c>
      <c r="H34" s="363">
        <v>326</v>
      </c>
      <c r="I34" s="363">
        <v>1138</v>
      </c>
      <c r="J34" s="363">
        <v>339</v>
      </c>
      <c r="K34" s="363">
        <v>1186</v>
      </c>
      <c r="L34" s="363">
        <v>355</v>
      </c>
      <c r="M34" s="363">
        <v>1242</v>
      </c>
      <c r="N34" s="363">
        <v>367</v>
      </c>
      <c r="O34" s="363">
        <v>1285</v>
      </c>
      <c r="P34" s="363">
        <v>392</v>
      </c>
      <c r="Q34" s="363">
        <v>1368</v>
      </c>
      <c r="R34" s="363">
        <v>410</v>
      </c>
      <c r="S34" s="363">
        <v>1438</v>
      </c>
      <c r="T34" s="363">
        <v>431</v>
      </c>
      <c r="U34" s="363">
        <v>1510</v>
      </c>
      <c r="V34" s="363">
        <v>452</v>
      </c>
      <c r="W34" s="363">
        <v>1581</v>
      </c>
      <c r="X34" s="363">
        <v>474</v>
      </c>
      <c r="Y34" s="363">
        <v>1660</v>
      </c>
      <c r="Z34" s="363">
        <v>488</v>
      </c>
      <c r="AA34" s="363">
        <v>1710</v>
      </c>
      <c r="AB34" s="364">
        <v>493</v>
      </c>
      <c r="AC34" s="365">
        <v>1725</v>
      </c>
      <c r="AD34" s="154">
        <v>517</v>
      </c>
      <c r="AE34" s="154">
        <v>1811</v>
      </c>
      <c r="AF34" s="154">
        <v>542</v>
      </c>
      <c r="AG34" s="154">
        <v>1897</v>
      </c>
      <c r="AH34" s="154">
        <v>567</v>
      </c>
      <c r="AI34" s="154">
        <v>1983</v>
      </c>
      <c r="AJ34" s="154">
        <v>592</v>
      </c>
      <c r="AK34" s="154">
        <v>2070</v>
      </c>
      <c r="AL34" s="154">
        <v>623</v>
      </c>
      <c r="AM34" s="154">
        <v>2178</v>
      </c>
      <c r="AN34" s="154">
        <v>653</v>
      </c>
      <c r="AO34" s="154">
        <v>2286</v>
      </c>
      <c r="AP34" s="154">
        <v>684</v>
      </c>
      <c r="AQ34" s="154">
        <v>2394</v>
      </c>
      <c r="AR34" s="154">
        <v>715</v>
      </c>
      <c r="AS34" s="154">
        <v>2501</v>
      </c>
      <c r="AT34" s="154">
        <v>746</v>
      </c>
      <c r="AU34" s="154">
        <v>2609</v>
      </c>
      <c r="AV34" s="154">
        <v>784</v>
      </c>
      <c r="AW34" s="154">
        <v>2746</v>
      </c>
      <c r="AX34" s="154">
        <v>824</v>
      </c>
      <c r="AY34" s="154">
        <v>2882</v>
      </c>
      <c r="AZ34" s="154">
        <v>862</v>
      </c>
      <c r="BA34" s="154">
        <v>3018</v>
      </c>
      <c r="BB34" s="154">
        <v>901</v>
      </c>
      <c r="BC34" s="154">
        <v>3155</v>
      </c>
      <c r="BD34" s="154">
        <v>940</v>
      </c>
      <c r="BE34" s="155">
        <v>3291</v>
      </c>
    </row>
    <row r="35" spans="1:57" s="156" customFormat="1" ht="11.1" customHeight="1">
      <c r="A35" s="217">
        <v>29</v>
      </c>
      <c r="B35" s="363">
        <v>236</v>
      </c>
      <c r="C35" s="363">
        <v>826</v>
      </c>
      <c r="D35" s="363">
        <v>266</v>
      </c>
      <c r="E35" s="363">
        <v>934</v>
      </c>
      <c r="F35" s="363">
        <v>287</v>
      </c>
      <c r="G35" s="363">
        <v>1005</v>
      </c>
      <c r="H35" s="363">
        <v>337</v>
      </c>
      <c r="I35" s="363">
        <v>1179</v>
      </c>
      <c r="J35" s="363">
        <v>351</v>
      </c>
      <c r="K35" s="363">
        <v>1229</v>
      </c>
      <c r="L35" s="363">
        <v>367</v>
      </c>
      <c r="M35" s="363">
        <v>1286</v>
      </c>
      <c r="N35" s="363">
        <v>381</v>
      </c>
      <c r="O35" s="363">
        <v>1331</v>
      </c>
      <c r="P35" s="363">
        <v>405</v>
      </c>
      <c r="Q35" s="363">
        <v>1418</v>
      </c>
      <c r="R35" s="363">
        <v>426</v>
      </c>
      <c r="S35" s="363">
        <v>1489</v>
      </c>
      <c r="T35" s="363">
        <v>447</v>
      </c>
      <c r="U35" s="363">
        <v>1564</v>
      </c>
      <c r="V35" s="363">
        <v>468</v>
      </c>
      <c r="W35" s="363">
        <v>1638</v>
      </c>
      <c r="X35" s="363">
        <v>492</v>
      </c>
      <c r="Y35" s="363">
        <v>1719</v>
      </c>
      <c r="Z35" s="363">
        <v>506</v>
      </c>
      <c r="AA35" s="363">
        <v>1771</v>
      </c>
      <c r="AB35" s="364">
        <v>510</v>
      </c>
      <c r="AC35" s="365">
        <v>1786</v>
      </c>
      <c r="AD35" s="154">
        <v>536</v>
      </c>
      <c r="AE35" s="154">
        <v>1876</v>
      </c>
      <c r="AF35" s="154">
        <v>561</v>
      </c>
      <c r="AG35" s="154">
        <v>1965</v>
      </c>
      <c r="AH35" s="154">
        <v>587</v>
      </c>
      <c r="AI35" s="154">
        <v>2055</v>
      </c>
      <c r="AJ35" s="154">
        <v>613</v>
      </c>
      <c r="AK35" s="154">
        <v>2144</v>
      </c>
      <c r="AL35" s="154">
        <v>645</v>
      </c>
      <c r="AM35" s="154">
        <v>2255</v>
      </c>
      <c r="AN35" s="154">
        <v>676</v>
      </c>
      <c r="AO35" s="154">
        <v>2367</v>
      </c>
      <c r="AP35" s="154">
        <v>708</v>
      </c>
      <c r="AQ35" s="154">
        <v>2478</v>
      </c>
      <c r="AR35" s="154">
        <v>740</v>
      </c>
      <c r="AS35" s="154">
        <v>2590</v>
      </c>
      <c r="AT35" s="154">
        <v>772</v>
      </c>
      <c r="AU35" s="154">
        <v>2702</v>
      </c>
      <c r="AV35" s="154">
        <v>813</v>
      </c>
      <c r="AW35" s="154">
        <v>2843</v>
      </c>
      <c r="AX35" s="154">
        <v>853</v>
      </c>
      <c r="AY35" s="154">
        <v>2984</v>
      </c>
      <c r="AZ35" s="154">
        <v>893</v>
      </c>
      <c r="BA35" s="154">
        <v>3126</v>
      </c>
      <c r="BB35" s="154">
        <v>934</v>
      </c>
      <c r="BC35" s="154">
        <v>3268</v>
      </c>
      <c r="BD35" s="154">
        <v>974</v>
      </c>
      <c r="BE35" s="155">
        <v>3409</v>
      </c>
    </row>
    <row r="36" spans="1:57" s="156" customFormat="1" ht="11.1" customHeight="1" thickBot="1">
      <c r="A36" s="379">
        <v>30</v>
      </c>
      <c r="B36" s="366">
        <v>244</v>
      </c>
      <c r="C36" s="366">
        <v>855</v>
      </c>
      <c r="D36" s="366">
        <v>276</v>
      </c>
      <c r="E36" s="366">
        <v>966</v>
      </c>
      <c r="F36" s="366">
        <v>297</v>
      </c>
      <c r="G36" s="366">
        <v>1040</v>
      </c>
      <c r="H36" s="366">
        <v>349</v>
      </c>
      <c r="I36" s="366">
        <v>1220</v>
      </c>
      <c r="J36" s="366">
        <v>363</v>
      </c>
      <c r="K36" s="366">
        <v>1271</v>
      </c>
      <c r="L36" s="366">
        <v>381</v>
      </c>
      <c r="M36" s="366">
        <v>1331</v>
      </c>
      <c r="N36" s="366">
        <v>394</v>
      </c>
      <c r="O36" s="366">
        <v>1377</v>
      </c>
      <c r="P36" s="366">
        <v>419</v>
      </c>
      <c r="Q36" s="366">
        <v>1466</v>
      </c>
      <c r="R36" s="366">
        <v>440</v>
      </c>
      <c r="S36" s="366">
        <v>1541</v>
      </c>
      <c r="T36" s="366">
        <v>462</v>
      </c>
      <c r="U36" s="366">
        <v>1618</v>
      </c>
      <c r="V36" s="366">
        <v>484</v>
      </c>
      <c r="W36" s="366">
        <v>1694</v>
      </c>
      <c r="X36" s="366">
        <v>508</v>
      </c>
      <c r="Y36" s="366">
        <v>1779</v>
      </c>
      <c r="Z36" s="366">
        <v>524</v>
      </c>
      <c r="AA36" s="366">
        <v>1833</v>
      </c>
      <c r="AB36" s="366">
        <v>528</v>
      </c>
      <c r="AC36" s="367">
        <v>1848</v>
      </c>
      <c r="AD36" s="158">
        <v>554</v>
      </c>
      <c r="AE36" s="158">
        <v>1940</v>
      </c>
      <c r="AF36" s="158">
        <v>581</v>
      </c>
      <c r="AG36" s="158">
        <v>2033</v>
      </c>
      <c r="AH36" s="158">
        <v>607</v>
      </c>
      <c r="AI36" s="158">
        <v>2125</v>
      </c>
      <c r="AJ36" s="158">
        <v>634</v>
      </c>
      <c r="AK36" s="158">
        <v>2218</v>
      </c>
      <c r="AL36" s="158">
        <v>667</v>
      </c>
      <c r="AM36" s="158">
        <v>2333</v>
      </c>
      <c r="AN36" s="158">
        <v>700</v>
      </c>
      <c r="AO36" s="158">
        <v>2449</v>
      </c>
      <c r="AP36" s="158">
        <v>733</v>
      </c>
      <c r="AQ36" s="158">
        <v>2564</v>
      </c>
      <c r="AR36" s="158">
        <v>766</v>
      </c>
      <c r="AS36" s="158">
        <v>2680</v>
      </c>
      <c r="AT36" s="158">
        <v>799</v>
      </c>
      <c r="AU36" s="158">
        <v>2795</v>
      </c>
      <c r="AV36" s="158">
        <v>840</v>
      </c>
      <c r="AW36" s="158">
        <v>2941</v>
      </c>
      <c r="AX36" s="158">
        <v>882</v>
      </c>
      <c r="AY36" s="158">
        <v>3088</v>
      </c>
      <c r="AZ36" s="158">
        <v>924</v>
      </c>
      <c r="BA36" s="158">
        <v>3234</v>
      </c>
      <c r="BB36" s="158">
        <v>966</v>
      </c>
      <c r="BC36" s="158">
        <v>3380</v>
      </c>
      <c r="BD36" s="158">
        <v>1008</v>
      </c>
      <c r="BE36" s="159">
        <v>3527</v>
      </c>
    </row>
    <row r="37" spans="1:57" s="156" customFormat="1" ht="11.1" customHeight="1"/>
    <row r="38" spans="1:57" s="160" customFormat="1" ht="12" customHeight="1">
      <c r="A38" s="443" t="s">
        <v>351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</row>
    <row r="39" spans="1:57" ht="12" customHeight="1">
      <c r="A39" s="444" t="s">
        <v>321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296"/>
      <c r="AC39" s="296"/>
    </row>
    <row r="40" spans="1:57" s="136" customFormat="1" ht="12" customHeight="1">
      <c r="A40" s="380" t="s">
        <v>352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</row>
    <row r="41" spans="1:57" ht="12" customHeight="1">
      <c r="A41" s="445" t="s">
        <v>353</v>
      </c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</row>
    <row r="42" spans="1:57">
      <c r="A42" s="446" t="s">
        <v>354</v>
      </c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295"/>
      <c r="X42" s="295"/>
      <c r="Y42" s="295"/>
      <c r="Z42" s="295"/>
      <c r="AA42" s="447" t="s">
        <v>355</v>
      </c>
      <c r="AB42" s="447"/>
      <c r="AC42" s="447"/>
    </row>
  </sheetData>
  <sheetProtection algorithmName="SHA-512" hashValue="/g0DEc+6yKH4QqsLAYX1giUcTQmLWnrpa/2hztiwZ5eCvyOCv+Fao7K6Ntho7dpYTikvaW+H+Bs3i0F54FvHjA==" saltValue="Qa1bKe3wznwlevgmiGIlWA==" spinCount="100000" sheet="1" objects="1" scenarios="1"/>
  <mergeCells count="51">
    <mergeCell ref="BD5:BE5"/>
    <mergeCell ref="AR5:AS5"/>
    <mergeCell ref="AT5:AU5"/>
    <mergeCell ref="AV5:AW5"/>
    <mergeCell ref="AX5:AY5"/>
    <mergeCell ref="AZ5:BA5"/>
    <mergeCell ref="BB5:BC5"/>
    <mergeCell ref="AZ4:BA4"/>
    <mergeCell ref="BB4:BC4"/>
    <mergeCell ref="BD4:BE4"/>
    <mergeCell ref="AD5:AE5"/>
    <mergeCell ref="AF5:AG5"/>
    <mergeCell ref="AH5:AI5"/>
    <mergeCell ref="AJ5:AK5"/>
    <mergeCell ref="AL5:AM5"/>
    <mergeCell ref="AN5:AO5"/>
    <mergeCell ref="AP5:AQ5"/>
    <mergeCell ref="AN4:AO4"/>
    <mergeCell ref="AP4:AQ4"/>
    <mergeCell ref="AR4:AS4"/>
    <mergeCell ref="AT4:AU4"/>
    <mergeCell ref="AV4:AW4"/>
    <mergeCell ref="AX4:AY4"/>
    <mergeCell ref="AL4:AM4"/>
    <mergeCell ref="P5:Q5"/>
    <mergeCell ref="R5:S5"/>
    <mergeCell ref="T5:U5"/>
    <mergeCell ref="V5:W5"/>
    <mergeCell ref="X5:Y5"/>
    <mergeCell ref="Z5:AA5"/>
    <mergeCell ref="AB5:AC5"/>
    <mergeCell ref="AD4:AE4"/>
    <mergeCell ref="AF4:AG4"/>
    <mergeCell ref="AH4:AI4"/>
    <mergeCell ref="AJ4:AK4"/>
    <mergeCell ref="A42:V42"/>
    <mergeCell ref="AA42:AC42"/>
    <mergeCell ref="B4:Y4"/>
    <mergeCell ref="Z4:AA4"/>
    <mergeCell ref="AB4:AC4"/>
    <mergeCell ref="B5:C5"/>
    <mergeCell ref="N5:O5"/>
    <mergeCell ref="A4:A6"/>
    <mergeCell ref="A38:AC38"/>
    <mergeCell ref="A39:AA39"/>
    <mergeCell ref="A41:AC41"/>
    <mergeCell ref="D5:E5"/>
    <mergeCell ref="F5:G5"/>
    <mergeCell ref="H5:I5"/>
    <mergeCell ref="J5:K5"/>
    <mergeCell ref="L5:M5"/>
  </mergeCells>
  <phoneticPr fontId="12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1:J63"/>
  <sheetViews>
    <sheetView showGridLines="0" zoomScale="70" zoomScaleNormal="70" zoomScaleSheetLayoutView="80" workbookViewId="0">
      <pane ySplit="5" topLeftCell="A21" activePane="bottomLeft" state="frozen"/>
      <selection activeCell="B4" sqref="B4:E5"/>
      <selection pane="bottomLeft" activeCell="H54" sqref="H54"/>
    </sheetView>
  </sheetViews>
  <sheetFormatPr defaultColWidth="8.75" defaultRowHeight="16.5"/>
  <cols>
    <col min="1" max="2" width="9.25" style="87" customWidth="1"/>
    <col min="3" max="3" width="11.25" style="91" customWidth="1"/>
    <col min="4" max="4" width="14.25" style="91" customWidth="1"/>
    <col min="5" max="8" width="12.75" style="91" customWidth="1"/>
    <col min="9" max="10" width="14.25" style="91" customWidth="1"/>
    <col min="11" max="16384" width="8.75" style="91"/>
  </cols>
  <sheetData>
    <row r="1" spans="1:10" s="86" customFormat="1">
      <c r="A1" s="84"/>
      <c r="B1" s="84"/>
      <c r="C1" s="85"/>
      <c r="D1" s="85"/>
      <c r="E1" s="85"/>
      <c r="F1" s="85">
        <v>1</v>
      </c>
      <c r="G1" s="85">
        <v>2</v>
      </c>
      <c r="H1" s="85">
        <v>3</v>
      </c>
      <c r="I1" s="85"/>
      <c r="J1" s="85"/>
    </row>
    <row r="2" spans="1:10" ht="25.5">
      <c r="C2" s="88"/>
      <c r="D2" s="89" t="s">
        <v>4</v>
      </c>
      <c r="E2" s="90"/>
      <c r="F2" s="90"/>
      <c r="G2" s="90"/>
      <c r="H2" s="90"/>
      <c r="I2" s="88"/>
      <c r="J2" s="88"/>
    </row>
    <row r="3" spans="1:10" ht="17.25" thickBot="1">
      <c r="C3" s="88"/>
      <c r="D3" s="90" t="s">
        <v>5</v>
      </c>
      <c r="E3" s="90"/>
      <c r="F3" s="90"/>
      <c r="G3" s="90"/>
      <c r="H3" s="90"/>
      <c r="I3" s="88"/>
      <c r="J3" s="92" t="s">
        <v>6</v>
      </c>
    </row>
    <row r="4" spans="1:10" ht="22.5" customHeight="1">
      <c r="C4" s="470" t="s">
        <v>7</v>
      </c>
      <c r="D4" s="472" t="s">
        <v>127</v>
      </c>
      <c r="E4" s="474" t="s">
        <v>8</v>
      </c>
      <c r="F4" s="475"/>
      <c r="G4" s="475"/>
      <c r="H4" s="476"/>
      <c r="I4" s="477" t="s">
        <v>9</v>
      </c>
      <c r="J4" s="468" t="s">
        <v>10</v>
      </c>
    </row>
    <row r="5" spans="1:10" ht="48" customHeight="1">
      <c r="C5" s="471"/>
      <c r="D5" s="473"/>
      <c r="E5" s="265" t="s">
        <v>12</v>
      </c>
      <c r="F5" s="266" t="s">
        <v>13</v>
      </c>
      <c r="G5" s="267" t="s">
        <v>14</v>
      </c>
      <c r="H5" s="267" t="s">
        <v>15</v>
      </c>
      <c r="I5" s="478"/>
      <c r="J5" s="469"/>
    </row>
    <row r="6" spans="1:10">
      <c r="A6" s="96">
        <v>0</v>
      </c>
      <c r="B6" s="96">
        <f>D6</f>
        <v>22000</v>
      </c>
      <c r="C6" s="268">
        <v>1</v>
      </c>
      <c r="D6" s="269">
        <v>22000</v>
      </c>
      <c r="E6" s="268">
        <v>310</v>
      </c>
      <c r="F6" s="268">
        <v>620</v>
      </c>
      <c r="G6" s="268">
        <v>930</v>
      </c>
      <c r="H6" s="268">
        <v>1240</v>
      </c>
      <c r="I6" s="270">
        <v>997</v>
      </c>
      <c r="J6" s="270">
        <v>166</v>
      </c>
    </row>
    <row r="7" spans="1:10">
      <c r="A7" s="96">
        <f>B6+1</f>
        <v>22001</v>
      </c>
      <c r="B7" s="96">
        <f>D7</f>
        <v>22800</v>
      </c>
      <c r="C7" s="271">
        <v>2</v>
      </c>
      <c r="D7" s="272">
        <v>22800</v>
      </c>
      <c r="E7" s="271">
        <v>321</v>
      </c>
      <c r="F7" s="271">
        <v>642</v>
      </c>
      <c r="G7" s="271">
        <v>963</v>
      </c>
      <c r="H7" s="271">
        <v>1284</v>
      </c>
      <c r="I7" s="273">
        <v>1033</v>
      </c>
      <c r="J7" s="273">
        <v>172</v>
      </c>
    </row>
    <row r="8" spans="1:10">
      <c r="A8" s="96">
        <f t="shared" ref="A8:A54" si="0">B7+1</f>
        <v>22801</v>
      </c>
      <c r="B8" s="96">
        <f t="shared" ref="B8:B54" si="1">D8</f>
        <v>24000</v>
      </c>
      <c r="C8" s="268">
        <v>3</v>
      </c>
      <c r="D8" s="269">
        <v>24000</v>
      </c>
      <c r="E8" s="268">
        <v>338</v>
      </c>
      <c r="F8" s="268">
        <v>676</v>
      </c>
      <c r="G8" s="268">
        <v>1014</v>
      </c>
      <c r="H8" s="268">
        <v>1352</v>
      </c>
      <c r="I8" s="270">
        <v>1087</v>
      </c>
      <c r="J8" s="270">
        <v>181</v>
      </c>
    </row>
    <row r="9" spans="1:10">
      <c r="A9" s="96">
        <f t="shared" si="0"/>
        <v>24001</v>
      </c>
      <c r="B9" s="96">
        <f t="shared" si="1"/>
        <v>25200</v>
      </c>
      <c r="C9" s="274">
        <v>4</v>
      </c>
      <c r="D9" s="275">
        <v>25200</v>
      </c>
      <c r="E9" s="274">
        <v>355</v>
      </c>
      <c r="F9" s="274">
        <v>710</v>
      </c>
      <c r="G9" s="274">
        <v>1065</v>
      </c>
      <c r="H9" s="274">
        <v>1420</v>
      </c>
      <c r="I9" s="276">
        <v>1142</v>
      </c>
      <c r="J9" s="276">
        <v>190</v>
      </c>
    </row>
    <row r="10" spans="1:10">
      <c r="A10" s="96">
        <f t="shared" si="0"/>
        <v>25201</v>
      </c>
      <c r="B10" s="96">
        <f t="shared" si="1"/>
        <v>26400</v>
      </c>
      <c r="C10" s="274">
        <v>5</v>
      </c>
      <c r="D10" s="275">
        <v>26400</v>
      </c>
      <c r="E10" s="274">
        <v>371</v>
      </c>
      <c r="F10" s="274">
        <v>742</v>
      </c>
      <c r="G10" s="274">
        <v>1113</v>
      </c>
      <c r="H10" s="274">
        <v>1484</v>
      </c>
      <c r="I10" s="276">
        <v>1196</v>
      </c>
      <c r="J10" s="276">
        <v>199</v>
      </c>
    </row>
    <row r="11" spans="1:10">
      <c r="A11" s="96">
        <f t="shared" si="0"/>
        <v>26401</v>
      </c>
      <c r="B11" s="96">
        <f t="shared" si="1"/>
        <v>27600</v>
      </c>
      <c r="C11" s="274">
        <v>6</v>
      </c>
      <c r="D11" s="275">
        <v>27600</v>
      </c>
      <c r="E11" s="274">
        <v>388</v>
      </c>
      <c r="F11" s="274">
        <v>776</v>
      </c>
      <c r="G11" s="274">
        <v>1164</v>
      </c>
      <c r="H11" s="274">
        <v>1552</v>
      </c>
      <c r="I11" s="276">
        <v>1250</v>
      </c>
      <c r="J11" s="276">
        <v>208</v>
      </c>
    </row>
    <row r="12" spans="1:10">
      <c r="A12" s="96">
        <f t="shared" si="0"/>
        <v>27601</v>
      </c>
      <c r="B12" s="96">
        <f t="shared" si="1"/>
        <v>28800</v>
      </c>
      <c r="C12" s="271">
        <v>7</v>
      </c>
      <c r="D12" s="272">
        <v>28800</v>
      </c>
      <c r="E12" s="271">
        <v>405</v>
      </c>
      <c r="F12" s="271">
        <v>810</v>
      </c>
      <c r="G12" s="271">
        <v>1215</v>
      </c>
      <c r="H12" s="271">
        <v>1620</v>
      </c>
      <c r="I12" s="273">
        <v>1305</v>
      </c>
      <c r="J12" s="273">
        <v>217</v>
      </c>
    </row>
    <row r="13" spans="1:10">
      <c r="A13" s="96">
        <f t="shared" si="0"/>
        <v>28801</v>
      </c>
      <c r="B13" s="96">
        <f t="shared" si="1"/>
        <v>30300</v>
      </c>
      <c r="C13" s="268">
        <v>8</v>
      </c>
      <c r="D13" s="269">
        <v>30300</v>
      </c>
      <c r="E13" s="268">
        <v>426</v>
      </c>
      <c r="F13" s="268">
        <v>852</v>
      </c>
      <c r="G13" s="268">
        <v>1278</v>
      </c>
      <c r="H13" s="268">
        <v>1704</v>
      </c>
      <c r="I13" s="270">
        <v>1373</v>
      </c>
      <c r="J13" s="270">
        <v>229</v>
      </c>
    </row>
    <row r="14" spans="1:10">
      <c r="A14" s="96">
        <f t="shared" si="0"/>
        <v>30301</v>
      </c>
      <c r="B14" s="96">
        <f t="shared" si="1"/>
        <v>31800</v>
      </c>
      <c r="C14" s="274">
        <v>9</v>
      </c>
      <c r="D14" s="275">
        <v>31800</v>
      </c>
      <c r="E14" s="274">
        <v>447</v>
      </c>
      <c r="F14" s="274">
        <v>894</v>
      </c>
      <c r="G14" s="274">
        <v>1341</v>
      </c>
      <c r="H14" s="274">
        <v>1788</v>
      </c>
      <c r="I14" s="276">
        <v>1441</v>
      </c>
      <c r="J14" s="276">
        <v>240</v>
      </c>
    </row>
    <row r="15" spans="1:10">
      <c r="A15" s="96">
        <f t="shared" si="0"/>
        <v>31801</v>
      </c>
      <c r="B15" s="96">
        <f t="shared" si="1"/>
        <v>33300</v>
      </c>
      <c r="C15" s="274">
        <v>10</v>
      </c>
      <c r="D15" s="275">
        <v>33300</v>
      </c>
      <c r="E15" s="274">
        <v>469</v>
      </c>
      <c r="F15" s="274">
        <v>938</v>
      </c>
      <c r="G15" s="274">
        <v>1407</v>
      </c>
      <c r="H15" s="274">
        <v>1876</v>
      </c>
      <c r="I15" s="276">
        <v>1509</v>
      </c>
      <c r="J15" s="276">
        <v>251</v>
      </c>
    </row>
    <row r="16" spans="1:10">
      <c r="A16" s="96">
        <f t="shared" si="0"/>
        <v>33301</v>
      </c>
      <c r="B16" s="96">
        <f t="shared" si="1"/>
        <v>34800</v>
      </c>
      <c r="C16" s="274">
        <v>11</v>
      </c>
      <c r="D16" s="275">
        <v>34800</v>
      </c>
      <c r="E16" s="274">
        <v>490</v>
      </c>
      <c r="F16" s="274">
        <v>980</v>
      </c>
      <c r="G16" s="274">
        <v>1470</v>
      </c>
      <c r="H16" s="274">
        <v>1960</v>
      </c>
      <c r="I16" s="276">
        <v>1577</v>
      </c>
      <c r="J16" s="276">
        <v>263</v>
      </c>
    </row>
    <row r="17" spans="1:10">
      <c r="A17" s="96">
        <f t="shared" si="0"/>
        <v>34801</v>
      </c>
      <c r="B17" s="96">
        <f t="shared" si="1"/>
        <v>36300</v>
      </c>
      <c r="C17" s="271">
        <v>12</v>
      </c>
      <c r="D17" s="272">
        <v>36300</v>
      </c>
      <c r="E17" s="271">
        <v>511</v>
      </c>
      <c r="F17" s="271">
        <v>1022</v>
      </c>
      <c r="G17" s="271">
        <v>1533</v>
      </c>
      <c r="H17" s="271">
        <v>2044</v>
      </c>
      <c r="I17" s="273">
        <v>1645</v>
      </c>
      <c r="J17" s="273">
        <v>274</v>
      </c>
    </row>
    <row r="18" spans="1:10">
      <c r="A18" s="96">
        <f t="shared" si="0"/>
        <v>36301</v>
      </c>
      <c r="B18" s="96">
        <f t="shared" si="1"/>
        <v>38200</v>
      </c>
      <c r="C18" s="268">
        <v>13</v>
      </c>
      <c r="D18" s="269">
        <v>38200</v>
      </c>
      <c r="E18" s="268">
        <v>537</v>
      </c>
      <c r="F18" s="268">
        <v>1074</v>
      </c>
      <c r="G18" s="268">
        <v>1611</v>
      </c>
      <c r="H18" s="268">
        <v>2148</v>
      </c>
      <c r="I18" s="270">
        <v>1731</v>
      </c>
      <c r="J18" s="270">
        <v>288</v>
      </c>
    </row>
    <row r="19" spans="1:10">
      <c r="A19" s="96">
        <f t="shared" si="0"/>
        <v>38201</v>
      </c>
      <c r="B19" s="96">
        <f t="shared" si="1"/>
        <v>40100</v>
      </c>
      <c r="C19" s="274">
        <v>14</v>
      </c>
      <c r="D19" s="275">
        <v>40100</v>
      </c>
      <c r="E19" s="274">
        <v>564</v>
      </c>
      <c r="F19" s="274">
        <v>1128</v>
      </c>
      <c r="G19" s="274">
        <v>1692</v>
      </c>
      <c r="H19" s="274">
        <v>2256</v>
      </c>
      <c r="I19" s="276">
        <v>1817</v>
      </c>
      <c r="J19" s="276">
        <v>303</v>
      </c>
    </row>
    <row r="20" spans="1:10">
      <c r="A20" s="96">
        <f t="shared" si="0"/>
        <v>40101</v>
      </c>
      <c r="B20" s="96">
        <f t="shared" si="1"/>
        <v>42000</v>
      </c>
      <c r="C20" s="274">
        <v>15</v>
      </c>
      <c r="D20" s="275">
        <v>42000</v>
      </c>
      <c r="E20" s="274">
        <v>591</v>
      </c>
      <c r="F20" s="274">
        <v>1182</v>
      </c>
      <c r="G20" s="274">
        <v>1773</v>
      </c>
      <c r="H20" s="274">
        <v>2364</v>
      </c>
      <c r="I20" s="276">
        <v>1903</v>
      </c>
      <c r="J20" s="276">
        <v>317</v>
      </c>
    </row>
    <row r="21" spans="1:10">
      <c r="A21" s="96">
        <f t="shared" si="0"/>
        <v>42001</v>
      </c>
      <c r="B21" s="96">
        <f t="shared" si="1"/>
        <v>43900</v>
      </c>
      <c r="C21" s="274">
        <v>16</v>
      </c>
      <c r="D21" s="275">
        <v>43900</v>
      </c>
      <c r="E21" s="274">
        <v>618</v>
      </c>
      <c r="F21" s="274">
        <v>1236</v>
      </c>
      <c r="G21" s="274">
        <v>1854</v>
      </c>
      <c r="H21" s="274">
        <v>2472</v>
      </c>
      <c r="I21" s="276">
        <v>1989</v>
      </c>
      <c r="J21" s="276">
        <v>331</v>
      </c>
    </row>
    <row r="22" spans="1:10">
      <c r="A22" s="96">
        <f t="shared" si="0"/>
        <v>43901</v>
      </c>
      <c r="B22" s="96">
        <f t="shared" si="1"/>
        <v>45800</v>
      </c>
      <c r="C22" s="271">
        <v>17</v>
      </c>
      <c r="D22" s="272">
        <v>45800</v>
      </c>
      <c r="E22" s="271">
        <v>644</v>
      </c>
      <c r="F22" s="271">
        <v>1288</v>
      </c>
      <c r="G22" s="271">
        <v>1932</v>
      </c>
      <c r="H22" s="271">
        <v>2576</v>
      </c>
      <c r="I22" s="273">
        <v>2075</v>
      </c>
      <c r="J22" s="273">
        <v>346</v>
      </c>
    </row>
    <row r="23" spans="1:10">
      <c r="A23" s="96">
        <f t="shared" si="0"/>
        <v>45801</v>
      </c>
      <c r="B23" s="96">
        <f t="shared" si="1"/>
        <v>48200</v>
      </c>
      <c r="C23" s="268">
        <v>18</v>
      </c>
      <c r="D23" s="269">
        <v>48200</v>
      </c>
      <c r="E23" s="268">
        <v>678</v>
      </c>
      <c r="F23" s="268">
        <v>1356</v>
      </c>
      <c r="G23" s="268">
        <v>2034</v>
      </c>
      <c r="H23" s="268">
        <v>2712</v>
      </c>
      <c r="I23" s="270">
        <v>2184</v>
      </c>
      <c r="J23" s="270">
        <v>364</v>
      </c>
    </row>
    <row r="24" spans="1:10">
      <c r="A24" s="96">
        <f t="shared" si="0"/>
        <v>48201</v>
      </c>
      <c r="B24" s="96">
        <f t="shared" si="1"/>
        <v>50600</v>
      </c>
      <c r="C24" s="274">
        <v>19</v>
      </c>
      <c r="D24" s="275">
        <v>50600</v>
      </c>
      <c r="E24" s="274">
        <v>712</v>
      </c>
      <c r="F24" s="274">
        <v>1424</v>
      </c>
      <c r="G24" s="274">
        <v>2136</v>
      </c>
      <c r="H24" s="274">
        <v>2848</v>
      </c>
      <c r="I24" s="276">
        <v>2292</v>
      </c>
      <c r="J24" s="276">
        <v>382</v>
      </c>
    </row>
    <row r="25" spans="1:10">
      <c r="A25" s="96">
        <f t="shared" si="0"/>
        <v>50601</v>
      </c>
      <c r="B25" s="96">
        <f t="shared" si="1"/>
        <v>53000</v>
      </c>
      <c r="C25" s="274">
        <v>20</v>
      </c>
      <c r="D25" s="275">
        <v>53000</v>
      </c>
      <c r="E25" s="274">
        <v>746</v>
      </c>
      <c r="F25" s="274">
        <v>1492</v>
      </c>
      <c r="G25" s="274">
        <v>2238</v>
      </c>
      <c r="H25" s="274">
        <v>2984</v>
      </c>
      <c r="I25" s="276">
        <v>2401</v>
      </c>
      <c r="J25" s="276">
        <v>400</v>
      </c>
    </row>
    <row r="26" spans="1:10">
      <c r="A26" s="96">
        <f t="shared" si="0"/>
        <v>53001</v>
      </c>
      <c r="B26" s="96">
        <f t="shared" si="1"/>
        <v>55400</v>
      </c>
      <c r="C26" s="274">
        <v>21</v>
      </c>
      <c r="D26" s="275">
        <v>55400</v>
      </c>
      <c r="E26" s="274">
        <v>779</v>
      </c>
      <c r="F26" s="274">
        <v>1558</v>
      </c>
      <c r="G26" s="274">
        <v>2337</v>
      </c>
      <c r="H26" s="274">
        <v>3116</v>
      </c>
      <c r="I26" s="276">
        <v>2510</v>
      </c>
      <c r="J26" s="276">
        <v>418</v>
      </c>
    </row>
    <row r="27" spans="1:10">
      <c r="A27" s="96">
        <f t="shared" si="0"/>
        <v>55401</v>
      </c>
      <c r="B27" s="96">
        <f t="shared" si="1"/>
        <v>57800</v>
      </c>
      <c r="C27" s="271">
        <v>22</v>
      </c>
      <c r="D27" s="272">
        <v>57800</v>
      </c>
      <c r="E27" s="271">
        <v>813</v>
      </c>
      <c r="F27" s="271">
        <v>1626</v>
      </c>
      <c r="G27" s="271">
        <v>2439</v>
      </c>
      <c r="H27" s="271">
        <v>3252</v>
      </c>
      <c r="I27" s="273">
        <v>2619</v>
      </c>
      <c r="J27" s="273">
        <v>436</v>
      </c>
    </row>
    <row r="28" spans="1:10">
      <c r="A28" s="96">
        <f t="shared" si="0"/>
        <v>57801</v>
      </c>
      <c r="B28" s="96">
        <f t="shared" si="1"/>
        <v>60800</v>
      </c>
      <c r="C28" s="268">
        <v>23</v>
      </c>
      <c r="D28" s="269">
        <v>60800</v>
      </c>
      <c r="E28" s="268">
        <v>855</v>
      </c>
      <c r="F28" s="268">
        <v>1710</v>
      </c>
      <c r="G28" s="268">
        <v>2565</v>
      </c>
      <c r="H28" s="268">
        <v>3420</v>
      </c>
      <c r="I28" s="270">
        <v>2755</v>
      </c>
      <c r="J28" s="270">
        <v>459</v>
      </c>
    </row>
    <row r="29" spans="1:10">
      <c r="A29" s="96">
        <f t="shared" si="0"/>
        <v>60801</v>
      </c>
      <c r="B29" s="96">
        <f t="shared" si="1"/>
        <v>63800</v>
      </c>
      <c r="C29" s="274">
        <v>24</v>
      </c>
      <c r="D29" s="275">
        <v>63800</v>
      </c>
      <c r="E29" s="274">
        <v>898</v>
      </c>
      <c r="F29" s="274">
        <v>1796</v>
      </c>
      <c r="G29" s="274">
        <v>2694</v>
      </c>
      <c r="H29" s="274">
        <v>3592</v>
      </c>
      <c r="I29" s="276">
        <v>2890</v>
      </c>
      <c r="J29" s="276">
        <v>482</v>
      </c>
    </row>
    <row r="30" spans="1:10">
      <c r="A30" s="96">
        <f t="shared" si="0"/>
        <v>63801</v>
      </c>
      <c r="B30" s="96">
        <f t="shared" si="1"/>
        <v>66800</v>
      </c>
      <c r="C30" s="274">
        <v>25</v>
      </c>
      <c r="D30" s="275">
        <v>66800</v>
      </c>
      <c r="E30" s="274">
        <v>940</v>
      </c>
      <c r="F30" s="274">
        <v>1880</v>
      </c>
      <c r="G30" s="274">
        <v>2820</v>
      </c>
      <c r="H30" s="274">
        <v>3760</v>
      </c>
      <c r="I30" s="276">
        <v>3026</v>
      </c>
      <c r="J30" s="276">
        <v>504</v>
      </c>
    </row>
    <row r="31" spans="1:10">
      <c r="A31" s="96">
        <f t="shared" si="0"/>
        <v>66801</v>
      </c>
      <c r="B31" s="96">
        <f t="shared" si="1"/>
        <v>69800</v>
      </c>
      <c r="C31" s="274">
        <v>26</v>
      </c>
      <c r="D31" s="275">
        <v>69800</v>
      </c>
      <c r="E31" s="274">
        <v>982</v>
      </c>
      <c r="F31" s="274">
        <v>1964</v>
      </c>
      <c r="G31" s="274">
        <v>2946</v>
      </c>
      <c r="H31" s="274">
        <v>3928</v>
      </c>
      <c r="I31" s="276">
        <v>3162</v>
      </c>
      <c r="J31" s="276">
        <v>527</v>
      </c>
    </row>
    <row r="32" spans="1:10">
      <c r="A32" s="96">
        <f t="shared" si="0"/>
        <v>69801</v>
      </c>
      <c r="B32" s="96">
        <f t="shared" si="1"/>
        <v>72800</v>
      </c>
      <c r="C32" s="271">
        <v>27</v>
      </c>
      <c r="D32" s="272">
        <v>72800</v>
      </c>
      <c r="E32" s="271">
        <v>1024</v>
      </c>
      <c r="F32" s="271">
        <v>2048</v>
      </c>
      <c r="G32" s="271">
        <v>3072</v>
      </c>
      <c r="H32" s="271">
        <v>4096</v>
      </c>
      <c r="I32" s="273">
        <v>3298</v>
      </c>
      <c r="J32" s="273">
        <v>550</v>
      </c>
    </row>
    <row r="33" spans="1:10">
      <c r="A33" s="96">
        <f t="shared" si="0"/>
        <v>72801</v>
      </c>
      <c r="B33" s="96">
        <f t="shared" si="1"/>
        <v>76500</v>
      </c>
      <c r="C33" s="268">
        <v>28</v>
      </c>
      <c r="D33" s="269">
        <v>76500</v>
      </c>
      <c r="E33" s="268">
        <v>1076</v>
      </c>
      <c r="F33" s="268">
        <v>2152</v>
      </c>
      <c r="G33" s="268">
        <v>3228</v>
      </c>
      <c r="H33" s="268">
        <v>4304</v>
      </c>
      <c r="I33" s="270">
        <v>3466</v>
      </c>
      <c r="J33" s="270">
        <v>578</v>
      </c>
    </row>
    <row r="34" spans="1:10">
      <c r="A34" s="96">
        <f t="shared" si="0"/>
        <v>76501</v>
      </c>
      <c r="B34" s="96">
        <f t="shared" si="1"/>
        <v>80200</v>
      </c>
      <c r="C34" s="274">
        <v>29</v>
      </c>
      <c r="D34" s="275">
        <v>80200</v>
      </c>
      <c r="E34" s="274">
        <v>1128</v>
      </c>
      <c r="F34" s="274">
        <v>2256</v>
      </c>
      <c r="G34" s="274">
        <v>3384</v>
      </c>
      <c r="H34" s="274">
        <v>4512</v>
      </c>
      <c r="I34" s="276">
        <v>3633</v>
      </c>
      <c r="J34" s="276">
        <v>606</v>
      </c>
    </row>
    <row r="35" spans="1:10">
      <c r="A35" s="96">
        <f t="shared" si="0"/>
        <v>80201</v>
      </c>
      <c r="B35" s="96">
        <f t="shared" si="1"/>
        <v>83900</v>
      </c>
      <c r="C35" s="274">
        <v>30</v>
      </c>
      <c r="D35" s="275">
        <v>83900</v>
      </c>
      <c r="E35" s="274">
        <v>1180</v>
      </c>
      <c r="F35" s="274">
        <v>2360</v>
      </c>
      <c r="G35" s="274">
        <v>3540</v>
      </c>
      <c r="H35" s="274">
        <v>4720</v>
      </c>
      <c r="I35" s="276">
        <v>3801</v>
      </c>
      <c r="J35" s="276">
        <v>634</v>
      </c>
    </row>
    <row r="36" spans="1:10">
      <c r="A36" s="96">
        <f t="shared" si="0"/>
        <v>83901</v>
      </c>
      <c r="B36" s="96">
        <f t="shared" si="1"/>
        <v>87600</v>
      </c>
      <c r="C36" s="271">
        <v>31</v>
      </c>
      <c r="D36" s="272">
        <v>87600</v>
      </c>
      <c r="E36" s="271">
        <v>1233</v>
      </c>
      <c r="F36" s="271">
        <v>2466</v>
      </c>
      <c r="G36" s="271">
        <v>3699</v>
      </c>
      <c r="H36" s="271">
        <v>4932</v>
      </c>
      <c r="I36" s="273">
        <v>3969</v>
      </c>
      <c r="J36" s="273">
        <v>661</v>
      </c>
    </row>
    <row r="37" spans="1:10">
      <c r="A37" s="96">
        <f t="shared" si="0"/>
        <v>87601</v>
      </c>
      <c r="B37" s="96">
        <f t="shared" si="1"/>
        <v>92100</v>
      </c>
      <c r="C37" s="268">
        <v>32</v>
      </c>
      <c r="D37" s="269">
        <v>92100</v>
      </c>
      <c r="E37" s="268">
        <v>1296</v>
      </c>
      <c r="F37" s="268">
        <v>2592</v>
      </c>
      <c r="G37" s="268">
        <v>3888</v>
      </c>
      <c r="H37" s="268">
        <v>5184</v>
      </c>
      <c r="I37" s="270">
        <v>4173</v>
      </c>
      <c r="J37" s="270">
        <v>695</v>
      </c>
    </row>
    <row r="38" spans="1:10">
      <c r="A38" s="96">
        <f t="shared" si="0"/>
        <v>92101</v>
      </c>
      <c r="B38" s="96">
        <f t="shared" si="1"/>
        <v>96600</v>
      </c>
      <c r="C38" s="274">
        <v>33</v>
      </c>
      <c r="D38" s="275">
        <v>96600</v>
      </c>
      <c r="E38" s="274">
        <v>1359</v>
      </c>
      <c r="F38" s="274">
        <v>2718</v>
      </c>
      <c r="G38" s="274">
        <v>4077</v>
      </c>
      <c r="H38" s="274">
        <v>5436</v>
      </c>
      <c r="I38" s="276">
        <v>4377</v>
      </c>
      <c r="J38" s="276">
        <v>729</v>
      </c>
    </row>
    <row r="39" spans="1:10">
      <c r="A39" s="96">
        <f t="shared" si="0"/>
        <v>96601</v>
      </c>
      <c r="B39" s="96">
        <f t="shared" si="1"/>
        <v>101100</v>
      </c>
      <c r="C39" s="274">
        <v>34</v>
      </c>
      <c r="D39" s="275">
        <v>101100</v>
      </c>
      <c r="E39" s="274">
        <v>1422</v>
      </c>
      <c r="F39" s="274">
        <v>2844</v>
      </c>
      <c r="G39" s="274">
        <v>4266</v>
      </c>
      <c r="H39" s="274">
        <v>5688</v>
      </c>
      <c r="I39" s="276">
        <v>4580</v>
      </c>
      <c r="J39" s="276">
        <v>763</v>
      </c>
    </row>
    <row r="40" spans="1:10">
      <c r="A40" s="96">
        <f t="shared" si="0"/>
        <v>101101</v>
      </c>
      <c r="B40" s="96">
        <f t="shared" si="1"/>
        <v>105600</v>
      </c>
      <c r="C40" s="274">
        <v>35</v>
      </c>
      <c r="D40" s="275">
        <v>105600</v>
      </c>
      <c r="E40" s="274">
        <v>1486</v>
      </c>
      <c r="F40" s="274">
        <v>2972</v>
      </c>
      <c r="G40" s="274">
        <v>4458</v>
      </c>
      <c r="H40" s="274">
        <v>5944</v>
      </c>
      <c r="I40" s="276">
        <v>4784</v>
      </c>
      <c r="J40" s="276">
        <v>797</v>
      </c>
    </row>
    <row r="41" spans="1:10">
      <c r="A41" s="96">
        <f t="shared" si="0"/>
        <v>105601</v>
      </c>
      <c r="B41" s="96">
        <f t="shared" si="1"/>
        <v>110100</v>
      </c>
      <c r="C41" s="271">
        <v>36</v>
      </c>
      <c r="D41" s="272">
        <v>110100</v>
      </c>
      <c r="E41" s="271">
        <v>1549</v>
      </c>
      <c r="F41" s="271">
        <v>3098</v>
      </c>
      <c r="G41" s="271">
        <v>4647</v>
      </c>
      <c r="H41" s="271">
        <v>6196</v>
      </c>
      <c r="I41" s="273">
        <v>4988</v>
      </c>
      <c r="J41" s="273">
        <v>831</v>
      </c>
    </row>
    <row r="42" spans="1:10">
      <c r="A42" s="96">
        <f t="shared" si="0"/>
        <v>110101</v>
      </c>
      <c r="B42" s="96">
        <f t="shared" si="1"/>
        <v>115500</v>
      </c>
      <c r="C42" s="268">
        <v>37</v>
      </c>
      <c r="D42" s="269">
        <v>115500</v>
      </c>
      <c r="E42" s="268">
        <v>1625</v>
      </c>
      <c r="F42" s="268">
        <v>3250</v>
      </c>
      <c r="G42" s="268">
        <v>4875</v>
      </c>
      <c r="H42" s="268">
        <v>6500</v>
      </c>
      <c r="I42" s="270">
        <v>5233</v>
      </c>
      <c r="J42" s="270">
        <v>872</v>
      </c>
    </row>
    <row r="43" spans="1:10">
      <c r="A43" s="96">
        <f t="shared" si="0"/>
        <v>115501</v>
      </c>
      <c r="B43" s="96">
        <f t="shared" si="1"/>
        <v>120900</v>
      </c>
      <c r="C43" s="274">
        <v>38</v>
      </c>
      <c r="D43" s="275">
        <v>120900</v>
      </c>
      <c r="E43" s="274">
        <v>1701</v>
      </c>
      <c r="F43" s="274">
        <v>3402</v>
      </c>
      <c r="G43" s="274">
        <v>5103</v>
      </c>
      <c r="H43" s="274">
        <v>6804</v>
      </c>
      <c r="I43" s="276">
        <v>5477</v>
      </c>
      <c r="J43" s="276">
        <v>913</v>
      </c>
    </row>
    <row r="44" spans="1:10">
      <c r="A44" s="96">
        <f t="shared" si="0"/>
        <v>120901</v>
      </c>
      <c r="B44" s="96">
        <f t="shared" si="1"/>
        <v>126300</v>
      </c>
      <c r="C44" s="274">
        <v>39</v>
      </c>
      <c r="D44" s="275">
        <v>126300</v>
      </c>
      <c r="E44" s="274">
        <v>1777</v>
      </c>
      <c r="F44" s="274">
        <v>3554</v>
      </c>
      <c r="G44" s="274">
        <v>5331</v>
      </c>
      <c r="H44" s="274">
        <v>7108</v>
      </c>
      <c r="I44" s="276">
        <v>5722</v>
      </c>
      <c r="J44" s="276">
        <v>954</v>
      </c>
    </row>
    <row r="45" spans="1:10">
      <c r="A45" s="96">
        <f t="shared" si="0"/>
        <v>126301</v>
      </c>
      <c r="B45" s="96">
        <f t="shared" si="1"/>
        <v>131700</v>
      </c>
      <c r="C45" s="274">
        <v>40</v>
      </c>
      <c r="D45" s="275">
        <v>131700</v>
      </c>
      <c r="E45" s="274">
        <v>1853</v>
      </c>
      <c r="F45" s="274">
        <v>3706</v>
      </c>
      <c r="G45" s="274">
        <v>5559</v>
      </c>
      <c r="H45" s="274">
        <v>7412</v>
      </c>
      <c r="I45" s="276">
        <v>5967</v>
      </c>
      <c r="J45" s="276">
        <v>994</v>
      </c>
    </row>
    <row r="46" spans="1:10">
      <c r="A46" s="96">
        <f t="shared" si="0"/>
        <v>131701</v>
      </c>
      <c r="B46" s="96">
        <f t="shared" si="1"/>
        <v>137100</v>
      </c>
      <c r="C46" s="274">
        <v>41</v>
      </c>
      <c r="D46" s="275">
        <v>137100</v>
      </c>
      <c r="E46" s="274">
        <v>1929</v>
      </c>
      <c r="F46" s="274">
        <v>3858</v>
      </c>
      <c r="G46" s="274">
        <v>5787</v>
      </c>
      <c r="H46" s="274">
        <v>7716</v>
      </c>
      <c r="I46" s="276">
        <v>6211</v>
      </c>
      <c r="J46" s="276">
        <v>1035</v>
      </c>
    </row>
    <row r="47" spans="1:10">
      <c r="A47" s="96">
        <f t="shared" si="0"/>
        <v>137101</v>
      </c>
      <c r="B47" s="96">
        <f t="shared" si="1"/>
        <v>142500</v>
      </c>
      <c r="C47" s="274">
        <v>42</v>
      </c>
      <c r="D47" s="275">
        <v>142500</v>
      </c>
      <c r="E47" s="274">
        <v>2005</v>
      </c>
      <c r="F47" s="274">
        <v>4010</v>
      </c>
      <c r="G47" s="274">
        <v>6015</v>
      </c>
      <c r="H47" s="274">
        <v>8020</v>
      </c>
      <c r="I47" s="276">
        <v>6456</v>
      </c>
      <c r="J47" s="276">
        <v>1076</v>
      </c>
    </row>
    <row r="48" spans="1:10">
      <c r="A48" s="96">
        <f t="shared" si="0"/>
        <v>142501</v>
      </c>
      <c r="B48" s="96">
        <f t="shared" si="1"/>
        <v>147900</v>
      </c>
      <c r="C48" s="274">
        <v>43</v>
      </c>
      <c r="D48" s="275">
        <v>147900</v>
      </c>
      <c r="E48" s="274">
        <v>2081</v>
      </c>
      <c r="F48" s="274">
        <v>4162</v>
      </c>
      <c r="G48" s="274">
        <v>6243</v>
      </c>
      <c r="H48" s="274">
        <v>8324</v>
      </c>
      <c r="I48" s="276">
        <v>6701</v>
      </c>
      <c r="J48" s="276">
        <v>1117</v>
      </c>
    </row>
    <row r="49" spans="1:10">
      <c r="A49" s="96">
        <f t="shared" si="0"/>
        <v>147901</v>
      </c>
      <c r="B49" s="96">
        <f t="shared" si="1"/>
        <v>150000</v>
      </c>
      <c r="C49" s="271">
        <v>44</v>
      </c>
      <c r="D49" s="272">
        <v>150000</v>
      </c>
      <c r="E49" s="271">
        <v>2111</v>
      </c>
      <c r="F49" s="271">
        <v>4222</v>
      </c>
      <c r="G49" s="271">
        <v>6333</v>
      </c>
      <c r="H49" s="271">
        <v>8444</v>
      </c>
      <c r="I49" s="273">
        <v>6796</v>
      </c>
      <c r="J49" s="273">
        <v>1133</v>
      </c>
    </row>
    <row r="50" spans="1:10">
      <c r="A50" s="96">
        <f t="shared" si="0"/>
        <v>150001</v>
      </c>
      <c r="B50" s="96">
        <f t="shared" si="1"/>
        <v>156400</v>
      </c>
      <c r="C50" s="268">
        <v>45</v>
      </c>
      <c r="D50" s="269">
        <v>156400</v>
      </c>
      <c r="E50" s="268">
        <v>2201</v>
      </c>
      <c r="F50" s="268">
        <v>4402</v>
      </c>
      <c r="G50" s="268">
        <v>6603</v>
      </c>
      <c r="H50" s="268">
        <v>8804</v>
      </c>
      <c r="I50" s="270">
        <v>7086</v>
      </c>
      <c r="J50" s="270">
        <v>1181</v>
      </c>
    </row>
    <row r="51" spans="1:10">
      <c r="A51" s="96">
        <f t="shared" si="0"/>
        <v>156401</v>
      </c>
      <c r="B51" s="96">
        <f t="shared" si="1"/>
        <v>162800</v>
      </c>
      <c r="C51" s="274">
        <v>46</v>
      </c>
      <c r="D51" s="275">
        <v>162800</v>
      </c>
      <c r="E51" s="274">
        <v>2291</v>
      </c>
      <c r="F51" s="274">
        <v>4582</v>
      </c>
      <c r="G51" s="274">
        <v>6873</v>
      </c>
      <c r="H51" s="274">
        <v>9164</v>
      </c>
      <c r="I51" s="276">
        <v>7376</v>
      </c>
      <c r="J51" s="276">
        <v>1229</v>
      </c>
    </row>
    <row r="52" spans="1:10">
      <c r="A52" s="96">
        <f t="shared" si="0"/>
        <v>162801</v>
      </c>
      <c r="B52" s="96">
        <f t="shared" si="1"/>
        <v>169200</v>
      </c>
      <c r="C52" s="274">
        <v>47</v>
      </c>
      <c r="D52" s="275">
        <v>169200</v>
      </c>
      <c r="E52" s="274">
        <v>2381</v>
      </c>
      <c r="F52" s="274">
        <v>4762</v>
      </c>
      <c r="G52" s="274">
        <v>7143</v>
      </c>
      <c r="H52" s="274">
        <v>9524</v>
      </c>
      <c r="I52" s="276">
        <v>7666</v>
      </c>
      <c r="J52" s="276">
        <v>1278</v>
      </c>
    </row>
    <row r="53" spans="1:10">
      <c r="A53" s="96">
        <f t="shared" si="0"/>
        <v>169201</v>
      </c>
      <c r="B53" s="96">
        <f t="shared" si="1"/>
        <v>175600</v>
      </c>
      <c r="C53" s="274">
        <v>48</v>
      </c>
      <c r="D53" s="275">
        <v>175600</v>
      </c>
      <c r="E53" s="274">
        <v>2471</v>
      </c>
      <c r="F53" s="274">
        <v>4942</v>
      </c>
      <c r="G53" s="274">
        <v>7413</v>
      </c>
      <c r="H53" s="274">
        <v>9884</v>
      </c>
      <c r="I53" s="276">
        <v>7956</v>
      </c>
      <c r="J53" s="276">
        <v>1326</v>
      </c>
    </row>
    <row r="54" spans="1:10">
      <c r="A54" s="96">
        <f t="shared" si="0"/>
        <v>175601</v>
      </c>
      <c r="B54" s="96">
        <f t="shared" si="1"/>
        <v>182000</v>
      </c>
      <c r="C54" s="271">
        <v>49</v>
      </c>
      <c r="D54" s="272">
        <v>182000</v>
      </c>
      <c r="E54" s="271">
        <v>2561</v>
      </c>
      <c r="F54" s="271">
        <v>5122</v>
      </c>
      <c r="G54" s="271">
        <v>7683</v>
      </c>
      <c r="H54" s="271">
        <v>10244</v>
      </c>
      <c r="I54" s="273">
        <v>8246</v>
      </c>
      <c r="J54" s="273">
        <v>1374</v>
      </c>
    </row>
    <row r="55" spans="1:10">
      <c r="A55" s="125"/>
      <c r="B55" s="125"/>
      <c r="C55" s="126" t="s">
        <v>264</v>
      </c>
      <c r="D55" s="126"/>
      <c r="E55" s="126"/>
      <c r="F55" s="126"/>
      <c r="G55" s="126"/>
      <c r="H55" s="126"/>
      <c r="I55" s="126"/>
      <c r="J55" s="127" t="s">
        <v>17</v>
      </c>
    </row>
    <row r="56" spans="1:10">
      <c r="A56" s="125"/>
      <c r="B56" s="125"/>
      <c r="C56" s="126"/>
      <c r="D56" s="126"/>
      <c r="E56" s="126"/>
      <c r="F56" s="126"/>
      <c r="G56" s="126"/>
      <c r="H56" s="126"/>
      <c r="I56" s="126"/>
      <c r="J56" s="127"/>
    </row>
    <row r="57" spans="1:10">
      <c r="A57" s="125"/>
      <c r="B57" s="125"/>
      <c r="C57" s="430" t="s">
        <v>265</v>
      </c>
      <c r="D57" s="430"/>
      <c r="E57" s="430"/>
      <c r="F57" s="430"/>
      <c r="G57" s="430"/>
      <c r="H57" s="430"/>
      <c r="I57" s="430"/>
      <c r="J57" s="88"/>
    </row>
    <row r="58" spans="1:10" s="128" customFormat="1" ht="16.5" customHeight="1">
      <c r="A58" s="125"/>
      <c r="B58" s="125"/>
      <c r="C58" s="430" t="s">
        <v>133</v>
      </c>
      <c r="D58" s="430"/>
      <c r="E58" s="430"/>
      <c r="F58" s="430"/>
      <c r="G58" s="430"/>
      <c r="H58" s="430"/>
      <c r="I58" s="430"/>
      <c r="J58" s="126"/>
    </row>
    <row r="59" spans="1:10" ht="16.5" customHeight="1">
      <c r="A59" s="125"/>
      <c r="B59" s="125"/>
      <c r="C59" s="430" t="s">
        <v>134</v>
      </c>
      <c r="D59" s="430"/>
      <c r="E59" s="430"/>
      <c r="F59" s="430"/>
      <c r="G59" s="430"/>
      <c r="H59" s="430"/>
      <c r="I59" s="430"/>
      <c r="J59" s="126"/>
    </row>
    <row r="60" spans="1:10">
      <c r="C60" s="129"/>
      <c r="D60" s="129"/>
      <c r="E60" s="129"/>
      <c r="F60" s="129"/>
      <c r="G60" s="129"/>
      <c r="H60" s="129"/>
      <c r="I60" s="129"/>
      <c r="J60" s="88"/>
    </row>
    <row r="61" spans="1:10">
      <c r="C61" s="88"/>
      <c r="D61" s="88"/>
      <c r="E61" s="88"/>
      <c r="F61" s="88"/>
      <c r="G61" s="88"/>
      <c r="H61" s="88"/>
      <c r="I61" s="88"/>
      <c r="J61" s="88"/>
    </row>
    <row r="62" spans="1:10">
      <c r="C62" s="88"/>
      <c r="D62" s="88"/>
      <c r="E62" s="88"/>
      <c r="F62" s="88"/>
      <c r="G62" s="88"/>
      <c r="H62" s="88"/>
      <c r="I62" s="88"/>
      <c r="J62" s="88"/>
    </row>
    <row r="63" spans="1:10">
      <c r="C63" s="88"/>
      <c r="D63" s="88"/>
      <c r="E63" s="88"/>
      <c r="F63" s="88"/>
      <c r="G63" s="88"/>
      <c r="H63" s="88"/>
      <c r="I63" s="88"/>
      <c r="J63" s="88"/>
    </row>
  </sheetData>
  <sheetProtection algorithmName="SHA-512" hashValue="MO4/LzOb/ONIl99qrD6YNXZHVJrd2GpmU5bs4D905hMFqj8gp0qt3Nd9MhYSd9nHlaxsbCz0foU27+b43iso5g==" saltValue="1ATkeL8WTKVF4ocfxX+xsQ==" spinCount="100000" sheet="1" objects="1" scenarios="1" selectLockedCells="1" selectUnlockedCells="1"/>
  <mergeCells count="8">
    <mergeCell ref="J4:J5"/>
    <mergeCell ref="C58:I58"/>
    <mergeCell ref="C57:I57"/>
    <mergeCell ref="C59:I59"/>
    <mergeCell ref="C4:C5"/>
    <mergeCell ref="D4:D5"/>
    <mergeCell ref="E4:H4"/>
    <mergeCell ref="I4:I5"/>
  </mergeCells>
  <phoneticPr fontId="12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BE42"/>
  <sheetViews>
    <sheetView zoomScale="70" zoomScaleNormal="70" workbookViewId="0">
      <pane xSplit="1" ySplit="6" topLeftCell="C7" activePane="bottomRight" state="frozen"/>
      <selection activeCell="D60" sqref="D60"/>
      <selection pane="topRight" activeCell="D60" sqref="D60"/>
      <selection pane="bottomLeft" activeCell="D60" sqref="D60"/>
      <selection pane="bottomRight" activeCell="D60" sqref="D60"/>
    </sheetView>
  </sheetViews>
  <sheetFormatPr defaultRowHeight="16.5"/>
  <cols>
    <col min="1" max="1" width="8.875" style="140" customWidth="1"/>
    <col min="2" max="29" width="6.625" style="140" customWidth="1"/>
    <col min="30" max="253" width="8.75" style="140"/>
    <col min="254" max="254" width="8.875" style="140" customWidth="1"/>
    <col min="255" max="282" width="6.625" style="140" customWidth="1"/>
    <col min="283" max="283" width="3.25" style="140" customWidth="1"/>
    <col min="284" max="509" width="8.75" style="140"/>
    <col min="510" max="510" width="8.875" style="140" customWidth="1"/>
    <col min="511" max="538" width="6.625" style="140" customWidth="1"/>
    <col min="539" max="539" width="3.25" style="140" customWidth="1"/>
    <col min="540" max="765" width="8.75" style="140"/>
    <col min="766" max="766" width="8.875" style="140" customWidth="1"/>
    <col min="767" max="794" width="6.625" style="140" customWidth="1"/>
    <col min="795" max="795" width="3.25" style="140" customWidth="1"/>
    <col min="796" max="1021" width="8.75" style="140"/>
    <col min="1022" max="1022" width="8.875" style="140" customWidth="1"/>
    <col min="1023" max="1050" width="6.625" style="140" customWidth="1"/>
    <col min="1051" max="1051" width="3.25" style="140" customWidth="1"/>
    <col min="1052" max="1277" width="8.75" style="140"/>
    <col min="1278" max="1278" width="8.875" style="140" customWidth="1"/>
    <col min="1279" max="1306" width="6.625" style="140" customWidth="1"/>
    <col min="1307" max="1307" width="3.25" style="140" customWidth="1"/>
    <col min="1308" max="1533" width="8.75" style="140"/>
    <col min="1534" max="1534" width="8.875" style="140" customWidth="1"/>
    <col min="1535" max="1562" width="6.625" style="140" customWidth="1"/>
    <col min="1563" max="1563" width="3.25" style="140" customWidth="1"/>
    <col min="1564" max="1789" width="8.75" style="140"/>
    <col min="1790" max="1790" width="8.875" style="140" customWidth="1"/>
    <col min="1791" max="1818" width="6.625" style="140" customWidth="1"/>
    <col min="1819" max="1819" width="3.25" style="140" customWidth="1"/>
    <col min="1820" max="2045" width="8.75" style="140"/>
    <col min="2046" max="2046" width="8.875" style="140" customWidth="1"/>
    <col min="2047" max="2074" width="6.625" style="140" customWidth="1"/>
    <col min="2075" max="2075" width="3.25" style="140" customWidth="1"/>
    <col min="2076" max="2301" width="8.75" style="140"/>
    <col min="2302" max="2302" width="8.875" style="140" customWidth="1"/>
    <col min="2303" max="2330" width="6.625" style="140" customWidth="1"/>
    <col min="2331" max="2331" width="3.25" style="140" customWidth="1"/>
    <col min="2332" max="2557" width="8.75" style="140"/>
    <col min="2558" max="2558" width="8.875" style="140" customWidth="1"/>
    <col min="2559" max="2586" width="6.625" style="140" customWidth="1"/>
    <col min="2587" max="2587" width="3.25" style="140" customWidth="1"/>
    <col min="2588" max="2813" width="8.75" style="140"/>
    <col min="2814" max="2814" width="8.875" style="140" customWidth="1"/>
    <col min="2815" max="2842" width="6.625" style="140" customWidth="1"/>
    <col min="2843" max="2843" width="3.25" style="140" customWidth="1"/>
    <col min="2844" max="3069" width="8.75" style="140"/>
    <col min="3070" max="3070" width="8.875" style="140" customWidth="1"/>
    <col min="3071" max="3098" width="6.625" style="140" customWidth="1"/>
    <col min="3099" max="3099" width="3.25" style="140" customWidth="1"/>
    <col min="3100" max="3325" width="8.75" style="140"/>
    <col min="3326" max="3326" width="8.875" style="140" customWidth="1"/>
    <col min="3327" max="3354" width="6.625" style="140" customWidth="1"/>
    <col min="3355" max="3355" width="3.25" style="140" customWidth="1"/>
    <col min="3356" max="3581" width="8.75" style="140"/>
    <col min="3582" max="3582" width="8.875" style="140" customWidth="1"/>
    <col min="3583" max="3610" width="6.625" style="140" customWidth="1"/>
    <col min="3611" max="3611" width="3.25" style="140" customWidth="1"/>
    <col min="3612" max="3837" width="8.75" style="140"/>
    <col min="3838" max="3838" width="8.875" style="140" customWidth="1"/>
    <col min="3839" max="3866" width="6.625" style="140" customWidth="1"/>
    <col min="3867" max="3867" width="3.25" style="140" customWidth="1"/>
    <col min="3868" max="4093" width="8.75" style="140"/>
    <col min="4094" max="4094" width="8.875" style="140" customWidth="1"/>
    <col min="4095" max="4122" width="6.625" style="140" customWidth="1"/>
    <col min="4123" max="4123" width="3.25" style="140" customWidth="1"/>
    <col min="4124" max="4349" width="8.75" style="140"/>
    <col min="4350" max="4350" width="8.875" style="140" customWidth="1"/>
    <col min="4351" max="4378" width="6.625" style="140" customWidth="1"/>
    <col min="4379" max="4379" width="3.25" style="140" customWidth="1"/>
    <col min="4380" max="4605" width="8.75" style="140"/>
    <col min="4606" max="4606" width="8.875" style="140" customWidth="1"/>
    <col min="4607" max="4634" width="6.625" style="140" customWidth="1"/>
    <col min="4635" max="4635" width="3.25" style="140" customWidth="1"/>
    <col min="4636" max="4861" width="8.75" style="140"/>
    <col min="4862" max="4862" width="8.875" style="140" customWidth="1"/>
    <col min="4863" max="4890" width="6.625" style="140" customWidth="1"/>
    <col min="4891" max="4891" width="3.25" style="140" customWidth="1"/>
    <col min="4892" max="5117" width="8.75" style="140"/>
    <col min="5118" max="5118" width="8.875" style="140" customWidth="1"/>
    <col min="5119" max="5146" width="6.625" style="140" customWidth="1"/>
    <col min="5147" max="5147" width="3.25" style="140" customWidth="1"/>
    <col min="5148" max="5373" width="8.75" style="140"/>
    <col min="5374" max="5374" width="8.875" style="140" customWidth="1"/>
    <col min="5375" max="5402" width="6.625" style="140" customWidth="1"/>
    <col min="5403" max="5403" width="3.25" style="140" customWidth="1"/>
    <col min="5404" max="5629" width="8.75" style="140"/>
    <col min="5630" max="5630" width="8.875" style="140" customWidth="1"/>
    <col min="5631" max="5658" width="6.625" style="140" customWidth="1"/>
    <col min="5659" max="5659" width="3.25" style="140" customWidth="1"/>
    <col min="5660" max="5885" width="8.75" style="140"/>
    <col min="5886" max="5886" width="8.875" style="140" customWidth="1"/>
    <col min="5887" max="5914" width="6.625" style="140" customWidth="1"/>
    <col min="5915" max="5915" width="3.25" style="140" customWidth="1"/>
    <col min="5916" max="6141" width="8.75" style="140"/>
    <col min="6142" max="6142" width="8.875" style="140" customWidth="1"/>
    <col min="6143" max="6170" width="6.625" style="140" customWidth="1"/>
    <col min="6171" max="6171" width="3.25" style="140" customWidth="1"/>
    <col min="6172" max="6397" width="8.75" style="140"/>
    <col min="6398" max="6398" width="8.875" style="140" customWidth="1"/>
    <col min="6399" max="6426" width="6.625" style="140" customWidth="1"/>
    <col min="6427" max="6427" width="3.25" style="140" customWidth="1"/>
    <col min="6428" max="6653" width="8.75" style="140"/>
    <col min="6654" max="6654" width="8.875" style="140" customWidth="1"/>
    <col min="6655" max="6682" width="6.625" style="140" customWidth="1"/>
    <col min="6683" max="6683" width="3.25" style="140" customWidth="1"/>
    <col min="6684" max="6909" width="8.75" style="140"/>
    <col min="6910" max="6910" width="8.875" style="140" customWidth="1"/>
    <col min="6911" max="6938" width="6.625" style="140" customWidth="1"/>
    <col min="6939" max="6939" width="3.25" style="140" customWidth="1"/>
    <col min="6940" max="7165" width="8.75" style="140"/>
    <col min="7166" max="7166" width="8.875" style="140" customWidth="1"/>
    <col min="7167" max="7194" width="6.625" style="140" customWidth="1"/>
    <col min="7195" max="7195" width="3.25" style="140" customWidth="1"/>
    <col min="7196" max="7421" width="8.75" style="140"/>
    <col min="7422" max="7422" width="8.875" style="140" customWidth="1"/>
    <col min="7423" max="7450" width="6.625" style="140" customWidth="1"/>
    <col min="7451" max="7451" width="3.25" style="140" customWidth="1"/>
    <col min="7452" max="7677" width="8.75" style="140"/>
    <col min="7678" max="7678" width="8.875" style="140" customWidth="1"/>
    <col min="7679" max="7706" width="6.625" style="140" customWidth="1"/>
    <col min="7707" max="7707" width="3.25" style="140" customWidth="1"/>
    <col min="7708" max="7933" width="8.75" style="140"/>
    <col min="7934" max="7934" width="8.875" style="140" customWidth="1"/>
    <col min="7935" max="7962" width="6.625" style="140" customWidth="1"/>
    <col min="7963" max="7963" width="3.25" style="140" customWidth="1"/>
    <col min="7964" max="8189" width="8.75" style="140"/>
    <col min="8190" max="8190" width="8.875" style="140" customWidth="1"/>
    <col min="8191" max="8218" width="6.625" style="140" customWidth="1"/>
    <col min="8219" max="8219" width="3.25" style="140" customWidth="1"/>
    <col min="8220" max="8445" width="8.75" style="140"/>
    <col min="8446" max="8446" width="8.875" style="140" customWidth="1"/>
    <col min="8447" max="8474" width="6.625" style="140" customWidth="1"/>
    <col min="8475" max="8475" width="3.25" style="140" customWidth="1"/>
    <col min="8476" max="8701" width="8.75" style="140"/>
    <col min="8702" max="8702" width="8.875" style="140" customWidth="1"/>
    <col min="8703" max="8730" width="6.625" style="140" customWidth="1"/>
    <col min="8731" max="8731" width="3.25" style="140" customWidth="1"/>
    <col min="8732" max="8957" width="8.75" style="140"/>
    <col min="8958" max="8958" width="8.875" style="140" customWidth="1"/>
    <col min="8959" max="8986" width="6.625" style="140" customWidth="1"/>
    <col min="8987" max="8987" width="3.25" style="140" customWidth="1"/>
    <col min="8988" max="9213" width="8.75" style="140"/>
    <col min="9214" max="9214" width="8.875" style="140" customWidth="1"/>
    <col min="9215" max="9242" width="6.625" style="140" customWidth="1"/>
    <col min="9243" max="9243" width="3.25" style="140" customWidth="1"/>
    <col min="9244" max="9469" width="8.75" style="140"/>
    <col min="9470" max="9470" width="8.875" style="140" customWidth="1"/>
    <col min="9471" max="9498" width="6.625" style="140" customWidth="1"/>
    <col min="9499" max="9499" width="3.25" style="140" customWidth="1"/>
    <col min="9500" max="9725" width="8.75" style="140"/>
    <col min="9726" max="9726" width="8.875" style="140" customWidth="1"/>
    <col min="9727" max="9754" width="6.625" style="140" customWidth="1"/>
    <col min="9755" max="9755" width="3.25" style="140" customWidth="1"/>
    <col min="9756" max="9981" width="8.75" style="140"/>
    <col min="9982" max="9982" width="8.875" style="140" customWidth="1"/>
    <col min="9983" max="10010" width="6.625" style="140" customWidth="1"/>
    <col min="10011" max="10011" width="3.25" style="140" customWidth="1"/>
    <col min="10012" max="10237" width="8.75" style="140"/>
    <col min="10238" max="10238" width="8.875" style="140" customWidth="1"/>
    <col min="10239" max="10266" width="6.625" style="140" customWidth="1"/>
    <col min="10267" max="10267" width="3.25" style="140" customWidth="1"/>
    <col min="10268" max="10493" width="8.75" style="140"/>
    <col min="10494" max="10494" width="8.875" style="140" customWidth="1"/>
    <col min="10495" max="10522" width="6.625" style="140" customWidth="1"/>
    <col min="10523" max="10523" width="3.25" style="140" customWidth="1"/>
    <col min="10524" max="10749" width="8.75" style="140"/>
    <col min="10750" max="10750" width="8.875" style="140" customWidth="1"/>
    <col min="10751" max="10778" width="6.625" style="140" customWidth="1"/>
    <col min="10779" max="10779" width="3.25" style="140" customWidth="1"/>
    <col min="10780" max="11005" width="8.75" style="140"/>
    <col min="11006" max="11006" width="8.875" style="140" customWidth="1"/>
    <col min="11007" max="11034" width="6.625" style="140" customWidth="1"/>
    <col min="11035" max="11035" width="3.25" style="140" customWidth="1"/>
    <col min="11036" max="11261" width="8.75" style="140"/>
    <col min="11262" max="11262" width="8.875" style="140" customWidth="1"/>
    <col min="11263" max="11290" width="6.625" style="140" customWidth="1"/>
    <col min="11291" max="11291" width="3.25" style="140" customWidth="1"/>
    <col min="11292" max="11517" width="8.75" style="140"/>
    <col min="11518" max="11518" width="8.875" style="140" customWidth="1"/>
    <col min="11519" max="11546" width="6.625" style="140" customWidth="1"/>
    <col min="11547" max="11547" width="3.25" style="140" customWidth="1"/>
    <col min="11548" max="11773" width="8.75" style="140"/>
    <col min="11774" max="11774" width="8.875" style="140" customWidth="1"/>
    <col min="11775" max="11802" width="6.625" style="140" customWidth="1"/>
    <col min="11803" max="11803" width="3.25" style="140" customWidth="1"/>
    <col min="11804" max="12029" width="8.75" style="140"/>
    <col min="12030" max="12030" width="8.875" style="140" customWidth="1"/>
    <col min="12031" max="12058" width="6.625" style="140" customWidth="1"/>
    <col min="12059" max="12059" width="3.25" style="140" customWidth="1"/>
    <col min="12060" max="12285" width="8.75" style="140"/>
    <col min="12286" max="12286" width="8.875" style="140" customWidth="1"/>
    <col min="12287" max="12314" width="6.625" style="140" customWidth="1"/>
    <col min="12315" max="12315" width="3.25" style="140" customWidth="1"/>
    <col min="12316" max="12541" width="8.75" style="140"/>
    <col min="12542" max="12542" width="8.875" style="140" customWidth="1"/>
    <col min="12543" max="12570" width="6.625" style="140" customWidth="1"/>
    <col min="12571" max="12571" width="3.25" style="140" customWidth="1"/>
    <col min="12572" max="12797" width="8.75" style="140"/>
    <col min="12798" max="12798" width="8.875" style="140" customWidth="1"/>
    <col min="12799" max="12826" width="6.625" style="140" customWidth="1"/>
    <col min="12827" max="12827" width="3.25" style="140" customWidth="1"/>
    <col min="12828" max="13053" width="8.75" style="140"/>
    <col min="13054" max="13054" width="8.875" style="140" customWidth="1"/>
    <col min="13055" max="13082" width="6.625" style="140" customWidth="1"/>
    <col min="13083" max="13083" width="3.25" style="140" customWidth="1"/>
    <col min="13084" max="13309" width="8.75" style="140"/>
    <col min="13310" max="13310" width="8.875" style="140" customWidth="1"/>
    <col min="13311" max="13338" width="6.625" style="140" customWidth="1"/>
    <col min="13339" max="13339" width="3.25" style="140" customWidth="1"/>
    <col min="13340" max="13565" width="8.75" style="140"/>
    <col min="13566" max="13566" width="8.875" style="140" customWidth="1"/>
    <col min="13567" max="13594" width="6.625" style="140" customWidth="1"/>
    <col min="13595" max="13595" width="3.25" style="140" customWidth="1"/>
    <col min="13596" max="13821" width="8.75" style="140"/>
    <col min="13822" max="13822" width="8.875" style="140" customWidth="1"/>
    <col min="13823" max="13850" width="6.625" style="140" customWidth="1"/>
    <col min="13851" max="13851" width="3.25" style="140" customWidth="1"/>
    <col min="13852" max="14077" width="8.75" style="140"/>
    <col min="14078" max="14078" width="8.875" style="140" customWidth="1"/>
    <col min="14079" max="14106" width="6.625" style="140" customWidth="1"/>
    <col min="14107" max="14107" width="3.25" style="140" customWidth="1"/>
    <col min="14108" max="14333" width="8.75" style="140"/>
    <col min="14334" max="14334" width="8.875" style="140" customWidth="1"/>
    <col min="14335" max="14362" width="6.625" style="140" customWidth="1"/>
    <col min="14363" max="14363" width="3.25" style="140" customWidth="1"/>
    <col min="14364" max="14589" width="8.75" style="140"/>
    <col min="14590" max="14590" width="8.875" style="140" customWidth="1"/>
    <col min="14591" max="14618" width="6.625" style="140" customWidth="1"/>
    <col min="14619" max="14619" width="3.25" style="140" customWidth="1"/>
    <col min="14620" max="14845" width="8.75" style="140"/>
    <col min="14846" max="14846" width="8.875" style="140" customWidth="1"/>
    <col min="14847" max="14874" width="6.625" style="140" customWidth="1"/>
    <col min="14875" max="14875" width="3.25" style="140" customWidth="1"/>
    <col min="14876" max="15101" width="8.75" style="140"/>
    <col min="15102" max="15102" width="8.875" style="140" customWidth="1"/>
    <col min="15103" max="15130" width="6.625" style="140" customWidth="1"/>
    <col min="15131" max="15131" width="3.25" style="140" customWidth="1"/>
    <col min="15132" max="15357" width="8.75" style="140"/>
    <col min="15358" max="15358" width="8.875" style="140" customWidth="1"/>
    <col min="15359" max="15386" width="6.625" style="140" customWidth="1"/>
    <col min="15387" max="15387" width="3.25" style="140" customWidth="1"/>
    <col min="15388" max="15613" width="8.75" style="140"/>
    <col min="15614" max="15614" width="8.875" style="140" customWidth="1"/>
    <col min="15615" max="15642" width="6.625" style="140" customWidth="1"/>
    <col min="15643" max="15643" width="3.25" style="140" customWidth="1"/>
    <col min="15644" max="15869" width="8.75" style="140"/>
    <col min="15870" max="15870" width="8.875" style="140" customWidth="1"/>
    <col min="15871" max="15898" width="6.625" style="140" customWidth="1"/>
    <col min="15899" max="15899" width="3.25" style="140" customWidth="1"/>
    <col min="15900" max="16125" width="8.75" style="140"/>
    <col min="16126" max="16126" width="8.875" style="140" customWidth="1"/>
    <col min="16127" max="16154" width="6.625" style="140" customWidth="1"/>
    <col min="16155" max="16155" width="3.25" style="140" customWidth="1"/>
    <col min="16156" max="16384" width="8.75" style="140"/>
  </cols>
  <sheetData>
    <row r="1" spans="1:57" s="132" customFormat="1" ht="12">
      <c r="A1" s="130" t="s">
        <v>55</v>
      </c>
      <c r="B1" s="131">
        <v>1</v>
      </c>
      <c r="C1" s="131"/>
      <c r="D1" s="131">
        <f>B5+1</f>
        <v>11101</v>
      </c>
      <c r="E1" s="131"/>
      <c r="F1" s="131">
        <f>D5+1</f>
        <v>12541</v>
      </c>
      <c r="G1" s="131"/>
      <c r="H1" s="131">
        <f t="shared" ref="H1" si="0">F5+1</f>
        <v>13501</v>
      </c>
      <c r="I1" s="131"/>
      <c r="J1" s="131">
        <f t="shared" ref="J1" si="1">H5+1</f>
        <v>15841</v>
      </c>
      <c r="K1" s="131"/>
      <c r="L1" s="131">
        <f t="shared" ref="L1" si="2">J5+1</f>
        <v>16501</v>
      </c>
      <c r="M1" s="131"/>
      <c r="N1" s="131">
        <f t="shared" ref="N1" si="3">L5+1</f>
        <v>17281</v>
      </c>
      <c r="O1" s="131"/>
      <c r="P1" s="131">
        <f t="shared" ref="P1" si="4">N5+1</f>
        <v>17881</v>
      </c>
      <c r="Q1" s="131"/>
      <c r="R1" s="131">
        <f t="shared" ref="R1" si="5">P5+1</f>
        <v>19048</v>
      </c>
      <c r="S1" s="131"/>
      <c r="T1" s="131">
        <f t="shared" ref="T1" si="6">R5+1</f>
        <v>20009</v>
      </c>
      <c r="U1" s="131"/>
      <c r="V1" s="131">
        <f t="shared" ref="V1" si="7">T5+1</f>
        <v>21010</v>
      </c>
      <c r="W1" s="131"/>
      <c r="X1" s="131">
        <f t="shared" ref="X1" si="8">V5+1</f>
        <v>22001</v>
      </c>
      <c r="Y1" s="131"/>
      <c r="Z1" s="131">
        <f t="shared" ref="Z1" si="9">X5+1</f>
        <v>22801</v>
      </c>
      <c r="AA1" s="131"/>
      <c r="AB1" s="131">
        <f t="shared" ref="AB1" si="10">Z5+1</f>
        <v>24001</v>
      </c>
      <c r="AC1" s="131"/>
      <c r="AD1" s="131">
        <f t="shared" ref="AD1" si="11">AB5+1</f>
        <v>25201</v>
      </c>
      <c r="AE1" s="131"/>
      <c r="AF1" s="131">
        <f t="shared" ref="AF1" si="12">AD5+1</f>
        <v>26401</v>
      </c>
      <c r="AG1" s="131"/>
      <c r="AH1" s="131">
        <f t="shared" ref="AH1" si="13">AF5+1</f>
        <v>27601</v>
      </c>
      <c r="AI1" s="131"/>
      <c r="AJ1" s="131">
        <f t="shared" ref="AJ1" si="14">AH5+1</f>
        <v>28801</v>
      </c>
      <c r="AK1" s="131"/>
      <c r="AL1" s="131">
        <f t="shared" ref="AL1" si="15">AJ5+1</f>
        <v>30301</v>
      </c>
      <c r="AM1" s="131"/>
      <c r="AN1" s="131">
        <f t="shared" ref="AN1" si="16">AL5+1</f>
        <v>31801</v>
      </c>
      <c r="AO1" s="131"/>
      <c r="AP1" s="131">
        <f t="shared" ref="AP1" si="17">AN5+1</f>
        <v>33301</v>
      </c>
      <c r="AQ1" s="131"/>
      <c r="AR1" s="131">
        <f t="shared" ref="AR1" si="18">AP5+1</f>
        <v>34801</v>
      </c>
      <c r="AS1" s="131"/>
      <c r="AT1" s="131">
        <f t="shared" ref="AT1" si="19">AR5+1</f>
        <v>36301</v>
      </c>
      <c r="AU1" s="131"/>
      <c r="AV1" s="131">
        <f t="shared" ref="AV1" si="20">AT5+1</f>
        <v>38201</v>
      </c>
      <c r="AW1" s="131"/>
      <c r="AX1" s="131">
        <f t="shared" ref="AX1" si="21">AV5+1</f>
        <v>40101</v>
      </c>
      <c r="AY1" s="131"/>
      <c r="AZ1" s="131">
        <f t="shared" ref="AZ1" si="22">AX5+1</f>
        <v>42001</v>
      </c>
      <c r="BA1" s="131"/>
      <c r="BB1" s="131">
        <f>AZ5+1</f>
        <v>43901</v>
      </c>
      <c r="BC1" s="131"/>
      <c r="BD1" s="131"/>
      <c r="BE1" s="131"/>
    </row>
    <row r="2" spans="1:57" s="136" customFormat="1" ht="20.25" customHeight="1">
      <c r="A2" s="488" t="s">
        <v>266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  <c r="Q2" s="489"/>
      <c r="R2" s="489"/>
      <c r="S2" s="489"/>
      <c r="T2" s="489"/>
      <c r="U2" s="489"/>
      <c r="V2" s="489"/>
      <c r="W2" s="489"/>
      <c r="X2" s="489"/>
      <c r="Y2" s="489"/>
      <c r="Z2" s="490"/>
      <c r="AA2" s="133" t="s">
        <v>6</v>
      </c>
      <c r="AB2" s="134"/>
      <c r="AC2" s="134"/>
      <c r="AD2" s="135" t="s">
        <v>31</v>
      </c>
      <c r="AE2" s="135" t="s">
        <v>34</v>
      </c>
    </row>
    <row r="3" spans="1:57" s="139" customFormat="1" ht="19.5" customHeight="1" thickBot="1">
      <c r="A3" s="491" t="s">
        <v>22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137">
        <v>9.5000000000000001E-2</v>
      </c>
      <c r="AE3" s="138">
        <v>0.01</v>
      </c>
    </row>
    <row r="4" spans="1:57" ht="12" customHeight="1">
      <c r="A4" s="492"/>
      <c r="B4" s="485" t="s">
        <v>23</v>
      </c>
      <c r="C4" s="486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7"/>
      <c r="V4" s="482" t="s">
        <v>25</v>
      </c>
      <c r="W4" s="495"/>
      <c r="X4" s="482" t="s">
        <v>26</v>
      </c>
      <c r="Y4" s="495"/>
      <c r="Z4" s="482" t="s">
        <v>141</v>
      </c>
      <c r="AA4" s="495"/>
      <c r="AB4" s="482" t="s">
        <v>142</v>
      </c>
      <c r="AC4" s="495"/>
      <c r="AD4" s="482" t="s">
        <v>143</v>
      </c>
      <c r="AE4" s="483"/>
      <c r="AF4" s="484" t="s">
        <v>144</v>
      </c>
      <c r="AG4" s="480"/>
      <c r="AH4" s="479" t="s">
        <v>35</v>
      </c>
      <c r="AI4" s="480"/>
      <c r="AJ4" s="479" t="s">
        <v>36</v>
      </c>
      <c r="AK4" s="480"/>
      <c r="AL4" s="479" t="s">
        <v>147</v>
      </c>
      <c r="AM4" s="480"/>
      <c r="AN4" s="479" t="s">
        <v>148</v>
      </c>
      <c r="AO4" s="480"/>
      <c r="AP4" s="479" t="s">
        <v>149</v>
      </c>
      <c r="AQ4" s="480"/>
      <c r="AR4" s="479" t="s">
        <v>150</v>
      </c>
      <c r="AS4" s="480"/>
      <c r="AT4" s="479" t="s">
        <v>151</v>
      </c>
      <c r="AU4" s="480"/>
      <c r="AV4" s="479" t="s">
        <v>152</v>
      </c>
      <c r="AW4" s="480"/>
      <c r="AX4" s="479" t="s">
        <v>153</v>
      </c>
      <c r="AY4" s="480"/>
      <c r="AZ4" s="479" t="s">
        <v>154</v>
      </c>
      <c r="BA4" s="480"/>
      <c r="BB4" s="479" t="s">
        <v>155</v>
      </c>
      <c r="BC4" s="480"/>
      <c r="BD4" s="479"/>
      <c r="BE4" s="480"/>
    </row>
    <row r="5" spans="1:57" ht="12" customHeight="1">
      <c r="A5" s="493"/>
      <c r="B5" s="141">
        <v>11100</v>
      </c>
      <c r="C5" s="277"/>
      <c r="D5" s="141">
        <v>12540</v>
      </c>
      <c r="E5" s="277"/>
      <c r="F5" s="141">
        <v>13500</v>
      </c>
      <c r="G5" s="277"/>
      <c r="H5" s="141">
        <v>15840</v>
      </c>
      <c r="I5" s="277"/>
      <c r="J5" s="141">
        <v>16500</v>
      </c>
      <c r="K5" s="277"/>
      <c r="L5" s="141">
        <v>17280</v>
      </c>
      <c r="M5" s="277"/>
      <c r="N5" s="141">
        <v>17880</v>
      </c>
      <c r="O5" s="277"/>
      <c r="P5" s="143">
        <v>19047</v>
      </c>
      <c r="Q5" s="278"/>
      <c r="R5" s="143">
        <v>20008</v>
      </c>
      <c r="S5" s="278"/>
      <c r="T5" s="141">
        <v>21009</v>
      </c>
      <c r="U5" s="277"/>
      <c r="V5" s="141">
        <v>22000</v>
      </c>
      <c r="W5" s="277"/>
      <c r="X5" s="141">
        <v>22800</v>
      </c>
      <c r="Y5" s="277"/>
      <c r="Z5" s="141">
        <v>24000</v>
      </c>
      <c r="AA5" s="277"/>
      <c r="AB5" s="141">
        <v>25200</v>
      </c>
      <c r="AC5" s="277"/>
      <c r="AD5" s="141">
        <v>26400</v>
      </c>
      <c r="AE5" s="145"/>
      <c r="AF5" s="279">
        <v>27600</v>
      </c>
      <c r="AG5" s="279"/>
      <c r="AH5" s="141">
        <v>28800</v>
      </c>
      <c r="AI5" s="277"/>
      <c r="AJ5" s="141">
        <v>30300</v>
      </c>
      <c r="AK5" s="277"/>
      <c r="AL5" s="141">
        <v>31800</v>
      </c>
      <c r="AM5" s="277"/>
      <c r="AN5" s="141">
        <v>33300</v>
      </c>
      <c r="AO5" s="277"/>
      <c r="AP5" s="141">
        <v>34800</v>
      </c>
      <c r="AQ5" s="277"/>
      <c r="AR5" s="141">
        <v>36300</v>
      </c>
      <c r="AS5" s="277"/>
      <c r="AT5" s="141">
        <v>38200</v>
      </c>
      <c r="AU5" s="277"/>
      <c r="AV5" s="141">
        <v>40100</v>
      </c>
      <c r="AW5" s="277"/>
      <c r="AX5" s="141">
        <v>42000</v>
      </c>
      <c r="AY5" s="277"/>
      <c r="AZ5" s="141">
        <v>43900</v>
      </c>
      <c r="BA5" s="277"/>
      <c r="BB5" s="141">
        <v>45800</v>
      </c>
      <c r="BC5" s="277"/>
      <c r="BD5" s="141"/>
      <c r="BE5" s="277"/>
    </row>
    <row r="6" spans="1:57" ht="12" customHeight="1">
      <c r="A6" s="494"/>
      <c r="B6" s="280" t="s">
        <v>32</v>
      </c>
      <c r="C6" s="280" t="s">
        <v>33</v>
      </c>
      <c r="D6" s="280" t="s">
        <v>32</v>
      </c>
      <c r="E6" s="280" t="s">
        <v>33</v>
      </c>
      <c r="F6" s="280" t="s">
        <v>32</v>
      </c>
      <c r="G6" s="280" t="s">
        <v>33</v>
      </c>
      <c r="H6" s="280" t="s">
        <v>32</v>
      </c>
      <c r="I6" s="280" t="s">
        <v>33</v>
      </c>
      <c r="J6" s="280" t="s">
        <v>32</v>
      </c>
      <c r="K6" s="280" t="s">
        <v>33</v>
      </c>
      <c r="L6" s="280" t="s">
        <v>32</v>
      </c>
      <c r="M6" s="280" t="s">
        <v>33</v>
      </c>
      <c r="N6" s="280" t="s">
        <v>32</v>
      </c>
      <c r="O6" s="280" t="s">
        <v>33</v>
      </c>
      <c r="P6" s="280" t="s">
        <v>32</v>
      </c>
      <c r="Q6" s="280" t="s">
        <v>33</v>
      </c>
      <c r="R6" s="280" t="s">
        <v>32</v>
      </c>
      <c r="S6" s="280" t="s">
        <v>33</v>
      </c>
      <c r="T6" s="280" t="s">
        <v>32</v>
      </c>
      <c r="U6" s="280" t="s">
        <v>33</v>
      </c>
      <c r="V6" s="280" t="s">
        <v>32</v>
      </c>
      <c r="W6" s="280" t="s">
        <v>33</v>
      </c>
      <c r="X6" s="280" t="s">
        <v>32</v>
      </c>
      <c r="Y6" s="280" t="s">
        <v>33</v>
      </c>
      <c r="Z6" s="280" t="s">
        <v>32</v>
      </c>
      <c r="AA6" s="280" t="s">
        <v>33</v>
      </c>
      <c r="AB6" s="280" t="s">
        <v>32</v>
      </c>
      <c r="AC6" s="280" t="s">
        <v>33</v>
      </c>
      <c r="AD6" s="152" t="s">
        <v>32</v>
      </c>
      <c r="AE6" s="150" t="s">
        <v>33</v>
      </c>
      <c r="AF6" s="151" t="s">
        <v>32</v>
      </c>
      <c r="AG6" s="151" t="s">
        <v>33</v>
      </c>
      <c r="AH6" s="151" t="s">
        <v>32</v>
      </c>
      <c r="AI6" s="151" t="s">
        <v>33</v>
      </c>
      <c r="AJ6" s="151" t="s">
        <v>32</v>
      </c>
      <c r="AK6" s="151" t="s">
        <v>33</v>
      </c>
      <c r="AL6" s="151" t="s">
        <v>32</v>
      </c>
      <c r="AM6" s="151" t="s">
        <v>33</v>
      </c>
      <c r="AN6" s="151" t="s">
        <v>32</v>
      </c>
      <c r="AO6" s="151" t="s">
        <v>33</v>
      </c>
      <c r="AP6" s="151" t="s">
        <v>32</v>
      </c>
      <c r="AQ6" s="151" t="s">
        <v>33</v>
      </c>
      <c r="AR6" s="151" t="s">
        <v>32</v>
      </c>
      <c r="AS6" s="151" t="s">
        <v>33</v>
      </c>
      <c r="AT6" s="151" t="s">
        <v>32</v>
      </c>
      <c r="AU6" s="151" t="s">
        <v>33</v>
      </c>
      <c r="AV6" s="151" t="s">
        <v>32</v>
      </c>
      <c r="AW6" s="151" t="s">
        <v>33</v>
      </c>
      <c r="AX6" s="151" t="s">
        <v>32</v>
      </c>
      <c r="AY6" s="151" t="s">
        <v>33</v>
      </c>
      <c r="AZ6" s="151" t="s">
        <v>32</v>
      </c>
      <c r="BA6" s="151" t="s">
        <v>33</v>
      </c>
      <c r="BB6" s="151" t="s">
        <v>32</v>
      </c>
      <c r="BC6" s="151" t="s">
        <v>33</v>
      </c>
      <c r="BD6" s="151"/>
      <c r="BE6" s="151"/>
    </row>
    <row r="7" spans="1:57" s="156" customFormat="1" ht="11.1" customHeight="1">
      <c r="A7" s="153">
        <v>1</v>
      </c>
      <c r="B7" s="154">
        <v>8</v>
      </c>
      <c r="C7" s="154">
        <v>28</v>
      </c>
      <c r="D7" s="154">
        <v>9</v>
      </c>
      <c r="E7" s="154">
        <v>31</v>
      </c>
      <c r="F7" s="154">
        <v>10</v>
      </c>
      <c r="G7" s="154">
        <v>33</v>
      </c>
      <c r="H7" s="154">
        <v>11</v>
      </c>
      <c r="I7" s="154">
        <v>39</v>
      </c>
      <c r="J7" s="154">
        <v>11</v>
      </c>
      <c r="K7" s="154">
        <v>41</v>
      </c>
      <c r="L7" s="154">
        <v>12</v>
      </c>
      <c r="M7" s="154">
        <v>42</v>
      </c>
      <c r="N7" s="154">
        <v>12</v>
      </c>
      <c r="O7" s="154">
        <v>44</v>
      </c>
      <c r="P7" s="154">
        <v>13</v>
      </c>
      <c r="Q7" s="154">
        <v>46</v>
      </c>
      <c r="R7" s="154">
        <v>14</v>
      </c>
      <c r="S7" s="154">
        <v>49</v>
      </c>
      <c r="T7" s="154">
        <v>14</v>
      </c>
      <c r="U7" s="154">
        <v>52</v>
      </c>
      <c r="V7" s="154">
        <v>15</v>
      </c>
      <c r="W7" s="154">
        <v>54</v>
      </c>
      <c r="X7" s="154">
        <v>16</v>
      </c>
      <c r="Y7" s="154">
        <v>56</v>
      </c>
      <c r="Z7" s="154">
        <v>17</v>
      </c>
      <c r="AA7" s="154">
        <v>59</v>
      </c>
      <c r="AB7" s="154">
        <v>18</v>
      </c>
      <c r="AC7" s="154">
        <v>62</v>
      </c>
      <c r="AD7" s="154">
        <v>19</v>
      </c>
      <c r="AE7" s="154">
        <v>65</v>
      </c>
      <c r="AF7" s="154">
        <v>19</v>
      </c>
      <c r="AG7" s="154">
        <v>67</v>
      </c>
      <c r="AH7" s="154">
        <v>20</v>
      </c>
      <c r="AI7" s="154">
        <v>71</v>
      </c>
      <c r="AJ7" s="154">
        <v>21</v>
      </c>
      <c r="AK7" s="154">
        <v>74</v>
      </c>
      <c r="AL7" s="154">
        <v>22</v>
      </c>
      <c r="AM7" s="154">
        <v>77</v>
      </c>
      <c r="AN7" s="154">
        <v>23</v>
      </c>
      <c r="AO7" s="154">
        <v>82</v>
      </c>
      <c r="AP7" s="154">
        <v>24</v>
      </c>
      <c r="AQ7" s="154">
        <v>85</v>
      </c>
      <c r="AR7" s="154">
        <v>25</v>
      </c>
      <c r="AS7" s="154">
        <v>88</v>
      </c>
      <c r="AT7" s="154">
        <v>27</v>
      </c>
      <c r="AU7" s="154">
        <v>94</v>
      </c>
      <c r="AV7" s="154">
        <v>28</v>
      </c>
      <c r="AW7" s="154">
        <v>98</v>
      </c>
      <c r="AX7" s="154">
        <v>30</v>
      </c>
      <c r="AY7" s="154">
        <v>103</v>
      </c>
      <c r="AZ7" s="154">
        <v>31</v>
      </c>
      <c r="BA7" s="154">
        <v>107</v>
      </c>
      <c r="BB7" s="154">
        <v>32</v>
      </c>
      <c r="BC7" s="154">
        <v>113</v>
      </c>
      <c r="BD7" s="154"/>
      <c r="BE7" s="154"/>
    </row>
    <row r="8" spans="1:57" s="156" customFormat="1" ht="11.1" customHeight="1">
      <c r="A8" s="153">
        <v>2</v>
      </c>
      <c r="B8" s="154">
        <v>15</v>
      </c>
      <c r="C8" s="154">
        <v>54</v>
      </c>
      <c r="D8" s="154">
        <v>18</v>
      </c>
      <c r="E8" s="154">
        <v>62</v>
      </c>
      <c r="F8" s="154">
        <v>19</v>
      </c>
      <c r="G8" s="154">
        <v>66</v>
      </c>
      <c r="H8" s="154">
        <v>22</v>
      </c>
      <c r="I8" s="154">
        <v>77</v>
      </c>
      <c r="J8" s="154">
        <v>23</v>
      </c>
      <c r="K8" s="154">
        <v>81</v>
      </c>
      <c r="L8" s="154">
        <v>24</v>
      </c>
      <c r="M8" s="154">
        <v>85</v>
      </c>
      <c r="N8" s="154">
        <v>25</v>
      </c>
      <c r="O8" s="154">
        <v>87</v>
      </c>
      <c r="P8" s="154">
        <v>27</v>
      </c>
      <c r="Q8" s="154">
        <v>93</v>
      </c>
      <c r="R8" s="154">
        <v>28</v>
      </c>
      <c r="S8" s="154">
        <v>98</v>
      </c>
      <c r="T8" s="154">
        <v>30</v>
      </c>
      <c r="U8" s="154">
        <v>103</v>
      </c>
      <c r="V8" s="154">
        <v>31</v>
      </c>
      <c r="W8" s="154">
        <v>108</v>
      </c>
      <c r="X8" s="154">
        <v>32</v>
      </c>
      <c r="Y8" s="154">
        <v>112</v>
      </c>
      <c r="Z8" s="154">
        <v>33</v>
      </c>
      <c r="AA8" s="154">
        <v>117</v>
      </c>
      <c r="AB8" s="154">
        <v>35</v>
      </c>
      <c r="AC8" s="154">
        <v>124</v>
      </c>
      <c r="AD8" s="154">
        <v>37</v>
      </c>
      <c r="AE8" s="154">
        <v>129</v>
      </c>
      <c r="AF8" s="154">
        <v>39</v>
      </c>
      <c r="AG8" s="154">
        <v>135</v>
      </c>
      <c r="AH8" s="154">
        <v>40</v>
      </c>
      <c r="AI8" s="154">
        <v>141</v>
      </c>
      <c r="AJ8" s="154">
        <v>42</v>
      </c>
      <c r="AK8" s="154">
        <v>148</v>
      </c>
      <c r="AL8" s="154">
        <v>44</v>
      </c>
      <c r="AM8" s="154">
        <v>156</v>
      </c>
      <c r="AN8" s="154">
        <v>46</v>
      </c>
      <c r="AO8" s="154">
        <v>164</v>
      </c>
      <c r="AP8" s="154">
        <v>49</v>
      </c>
      <c r="AQ8" s="154">
        <v>170</v>
      </c>
      <c r="AR8" s="154">
        <v>51</v>
      </c>
      <c r="AS8" s="154">
        <v>178</v>
      </c>
      <c r="AT8" s="154">
        <v>53</v>
      </c>
      <c r="AU8" s="154">
        <v>187</v>
      </c>
      <c r="AV8" s="154">
        <v>56</v>
      </c>
      <c r="AW8" s="154">
        <v>197</v>
      </c>
      <c r="AX8" s="154">
        <v>59</v>
      </c>
      <c r="AY8" s="154">
        <v>206</v>
      </c>
      <c r="AZ8" s="154">
        <v>62</v>
      </c>
      <c r="BA8" s="154">
        <v>215</v>
      </c>
      <c r="BB8" s="154">
        <v>64</v>
      </c>
      <c r="BC8" s="154">
        <v>224</v>
      </c>
      <c r="BD8" s="154"/>
      <c r="BE8" s="154"/>
    </row>
    <row r="9" spans="1:57" s="156" customFormat="1" ht="11.1" customHeight="1">
      <c r="A9" s="153">
        <v>3</v>
      </c>
      <c r="B9" s="154">
        <v>23</v>
      </c>
      <c r="C9" s="154">
        <v>82</v>
      </c>
      <c r="D9" s="154">
        <v>27</v>
      </c>
      <c r="E9" s="154">
        <v>92</v>
      </c>
      <c r="F9" s="154">
        <v>29</v>
      </c>
      <c r="G9" s="154">
        <v>99</v>
      </c>
      <c r="H9" s="154">
        <v>33</v>
      </c>
      <c r="I9" s="154">
        <v>116</v>
      </c>
      <c r="J9" s="154">
        <v>34</v>
      </c>
      <c r="K9" s="154">
        <v>122</v>
      </c>
      <c r="L9" s="154">
        <v>36</v>
      </c>
      <c r="M9" s="154">
        <v>127</v>
      </c>
      <c r="N9" s="154">
        <v>38</v>
      </c>
      <c r="O9" s="154">
        <v>132</v>
      </c>
      <c r="P9" s="154">
        <v>40</v>
      </c>
      <c r="Q9" s="154">
        <v>140</v>
      </c>
      <c r="R9" s="154">
        <v>42</v>
      </c>
      <c r="S9" s="154">
        <v>147</v>
      </c>
      <c r="T9" s="154">
        <v>44</v>
      </c>
      <c r="U9" s="154">
        <v>155</v>
      </c>
      <c r="V9" s="154">
        <v>46</v>
      </c>
      <c r="W9" s="154">
        <v>161</v>
      </c>
      <c r="X9" s="154">
        <v>48</v>
      </c>
      <c r="Y9" s="154">
        <v>168</v>
      </c>
      <c r="Z9" s="154">
        <v>51</v>
      </c>
      <c r="AA9" s="154">
        <v>177</v>
      </c>
      <c r="AB9" s="154">
        <v>53</v>
      </c>
      <c r="AC9" s="154">
        <v>186</v>
      </c>
      <c r="AD9" s="154">
        <v>55</v>
      </c>
      <c r="AE9" s="154">
        <v>194</v>
      </c>
      <c r="AF9" s="154">
        <v>58</v>
      </c>
      <c r="AG9" s="154">
        <v>203</v>
      </c>
      <c r="AH9" s="154">
        <v>61</v>
      </c>
      <c r="AI9" s="154">
        <v>212</v>
      </c>
      <c r="AJ9" s="154">
        <v>64</v>
      </c>
      <c r="AK9" s="154">
        <v>222</v>
      </c>
      <c r="AL9" s="154">
        <v>66</v>
      </c>
      <c r="AM9" s="154">
        <v>233</v>
      </c>
      <c r="AN9" s="154">
        <v>70</v>
      </c>
      <c r="AO9" s="154">
        <v>244</v>
      </c>
      <c r="AP9" s="154">
        <v>73</v>
      </c>
      <c r="AQ9" s="154">
        <v>255</v>
      </c>
      <c r="AR9" s="154">
        <v>76</v>
      </c>
      <c r="AS9" s="154">
        <v>266</v>
      </c>
      <c r="AT9" s="154">
        <v>81</v>
      </c>
      <c r="AU9" s="154">
        <v>281</v>
      </c>
      <c r="AV9" s="154">
        <v>84</v>
      </c>
      <c r="AW9" s="154">
        <v>295</v>
      </c>
      <c r="AX9" s="154">
        <v>88</v>
      </c>
      <c r="AY9" s="154">
        <v>308</v>
      </c>
      <c r="AZ9" s="154">
        <v>92</v>
      </c>
      <c r="BA9" s="154">
        <v>323</v>
      </c>
      <c r="BB9" s="154">
        <v>96</v>
      </c>
      <c r="BC9" s="154">
        <v>337</v>
      </c>
      <c r="BD9" s="154"/>
      <c r="BE9" s="154"/>
    </row>
    <row r="10" spans="1:57" s="156" customFormat="1" ht="11.1" customHeight="1">
      <c r="A10" s="153">
        <v>4</v>
      </c>
      <c r="B10" s="154">
        <v>31</v>
      </c>
      <c r="C10" s="154">
        <v>108</v>
      </c>
      <c r="D10" s="154">
        <v>35</v>
      </c>
      <c r="E10" s="154">
        <v>123</v>
      </c>
      <c r="F10" s="154">
        <v>38</v>
      </c>
      <c r="G10" s="154">
        <v>133</v>
      </c>
      <c r="H10" s="154">
        <v>44</v>
      </c>
      <c r="I10" s="154">
        <v>155</v>
      </c>
      <c r="J10" s="154">
        <v>46</v>
      </c>
      <c r="K10" s="154">
        <v>161</v>
      </c>
      <c r="L10" s="154">
        <v>49</v>
      </c>
      <c r="M10" s="154">
        <v>169</v>
      </c>
      <c r="N10" s="154">
        <v>50</v>
      </c>
      <c r="O10" s="154">
        <v>176</v>
      </c>
      <c r="P10" s="154">
        <v>53</v>
      </c>
      <c r="Q10" s="154">
        <v>187</v>
      </c>
      <c r="R10" s="154">
        <v>56</v>
      </c>
      <c r="S10" s="154">
        <v>196</v>
      </c>
      <c r="T10" s="154">
        <v>59</v>
      </c>
      <c r="U10" s="154">
        <v>206</v>
      </c>
      <c r="V10" s="154">
        <v>62</v>
      </c>
      <c r="W10" s="154">
        <v>216</v>
      </c>
      <c r="X10" s="154">
        <v>64</v>
      </c>
      <c r="Y10" s="154">
        <v>223</v>
      </c>
      <c r="Z10" s="154">
        <v>67</v>
      </c>
      <c r="AA10" s="154">
        <v>235</v>
      </c>
      <c r="AB10" s="154">
        <v>71</v>
      </c>
      <c r="AC10" s="154">
        <v>247</v>
      </c>
      <c r="AD10" s="154">
        <v>74</v>
      </c>
      <c r="AE10" s="154">
        <v>259</v>
      </c>
      <c r="AF10" s="154">
        <v>77</v>
      </c>
      <c r="AG10" s="154">
        <v>271</v>
      </c>
      <c r="AH10" s="154">
        <v>81</v>
      </c>
      <c r="AI10" s="154">
        <v>282</v>
      </c>
      <c r="AJ10" s="154">
        <v>85</v>
      </c>
      <c r="AK10" s="154">
        <v>297</v>
      </c>
      <c r="AL10" s="154">
        <v>89</v>
      </c>
      <c r="AM10" s="154">
        <v>312</v>
      </c>
      <c r="AN10" s="154">
        <v>93</v>
      </c>
      <c r="AO10" s="154">
        <v>326</v>
      </c>
      <c r="AP10" s="154">
        <v>97</v>
      </c>
      <c r="AQ10" s="154">
        <v>341</v>
      </c>
      <c r="AR10" s="154">
        <v>102</v>
      </c>
      <c r="AS10" s="154">
        <v>356</v>
      </c>
      <c r="AT10" s="154">
        <v>107</v>
      </c>
      <c r="AU10" s="154">
        <v>375</v>
      </c>
      <c r="AV10" s="154">
        <v>113</v>
      </c>
      <c r="AW10" s="154">
        <v>393</v>
      </c>
      <c r="AX10" s="154">
        <v>117</v>
      </c>
      <c r="AY10" s="154">
        <v>411</v>
      </c>
      <c r="AZ10" s="154">
        <v>123</v>
      </c>
      <c r="BA10" s="154">
        <v>430</v>
      </c>
      <c r="BB10" s="154">
        <v>128</v>
      </c>
      <c r="BC10" s="154">
        <v>449</v>
      </c>
      <c r="BD10" s="154"/>
      <c r="BE10" s="154"/>
    </row>
    <row r="11" spans="1:57" s="156" customFormat="1" ht="11.1" customHeight="1">
      <c r="A11" s="153">
        <v>5</v>
      </c>
      <c r="B11" s="154">
        <v>39</v>
      </c>
      <c r="C11" s="154">
        <v>136</v>
      </c>
      <c r="D11" s="154">
        <v>44</v>
      </c>
      <c r="E11" s="154">
        <v>154</v>
      </c>
      <c r="F11" s="154">
        <v>48</v>
      </c>
      <c r="G11" s="154">
        <v>166</v>
      </c>
      <c r="H11" s="154">
        <v>55</v>
      </c>
      <c r="I11" s="154">
        <v>194</v>
      </c>
      <c r="J11" s="154">
        <v>58</v>
      </c>
      <c r="K11" s="154">
        <v>202</v>
      </c>
      <c r="L11" s="154">
        <v>61</v>
      </c>
      <c r="M11" s="154">
        <v>212</v>
      </c>
      <c r="N11" s="154">
        <v>63</v>
      </c>
      <c r="O11" s="154">
        <v>219</v>
      </c>
      <c r="P11" s="154">
        <v>66</v>
      </c>
      <c r="Q11" s="154">
        <v>233</v>
      </c>
      <c r="R11" s="154">
        <v>70</v>
      </c>
      <c r="S11" s="154">
        <v>245</v>
      </c>
      <c r="T11" s="154">
        <v>74</v>
      </c>
      <c r="U11" s="154">
        <v>258</v>
      </c>
      <c r="V11" s="154">
        <v>77</v>
      </c>
      <c r="W11" s="154">
        <v>270</v>
      </c>
      <c r="X11" s="154">
        <v>80</v>
      </c>
      <c r="Y11" s="154">
        <v>280</v>
      </c>
      <c r="Z11" s="154">
        <v>84</v>
      </c>
      <c r="AA11" s="154">
        <v>294</v>
      </c>
      <c r="AB11" s="154">
        <v>88</v>
      </c>
      <c r="AC11" s="154">
        <v>308</v>
      </c>
      <c r="AD11" s="154">
        <v>93</v>
      </c>
      <c r="AE11" s="154">
        <v>324</v>
      </c>
      <c r="AF11" s="154">
        <v>96</v>
      </c>
      <c r="AG11" s="154">
        <v>338</v>
      </c>
      <c r="AH11" s="154">
        <v>101</v>
      </c>
      <c r="AI11" s="154">
        <v>353</v>
      </c>
      <c r="AJ11" s="154">
        <v>106</v>
      </c>
      <c r="AK11" s="154">
        <v>371</v>
      </c>
      <c r="AL11" s="154">
        <v>112</v>
      </c>
      <c r="AM11" s="154">
        <v>389</v>
      </c>
      <c r="AN11" s="154">
        <v>116</v>
      </c>
      <c r="AO11" s="154">
        <v>408</v>
      </c>
      <c r="AP11" s="154">
        <v>122</v>
      </c>
      <c r="AQ11" s="154">
        <v>427</v>
      </c>
      <c r="AR11" s="154">
        <v>127</v>
      </c>
      <c r="AS11" s="154">
        <v>444</v>
      </c>
      <c r="AT11" s="154">
        <v>134</v>
      </c>
      <c r="AU11" s="154">
        <v>468</v>
      </c>
      <c r="AV11" s="154">
        <v>140</v>
      </c>
      <c r="AW11" s="154">
        <v>491</v>
      </c>
      <c r="AX11" s="154">
        <v>147</v>
      </c>
      <c r="AY11" s="154">
        <v>515</v>
      </c>
      <c r="AZ11" s="154">
        <v>154</v>
      </c>
      <c r="BA11" s="154">
        <v>538</v>
      </c>
      <c r="BB11" s="154">
        <v>160</v>
      </c>
      <c r="BC11" s="154">
        <v>561</v>
      </c>
      <c r="BD11" s="154"/>
      <c r="BE11" s="154"/>
    </row>
    <row r="12" spans="1:57" s="156" customFormat="1" ht="11.1" customHeight="1">
      <c r="A12" s="153">
        <v>6</v>
      </c>
      <c r="B12" s="154">
        <v>46</v>
      </c>
      <c r="C12" s="154">
        <v>164</v>
      </c>
      <c r="D12" s="154">
        <v>53</v>
      </c>
      <c r="E12" s="154">
        <v>185</v>
      </c>
      <c r="F12" s="154">
        <v>56</v>
      </c>
      <c r="G12" s="154">
        <v>199</v>
      </c>
      <c r="H12" s="154">
        <v>66</v>
      </c>
      <c r="I12" s="154">
        <v>233</v>
      </c>
      <c r="J12" s="154">
        <v>70</v>
      </c>
      <c r="K12" s="154">
        <v>242</v>
      </c>
      <c r="L12" s="154">
        <v>73</v>
      </c>
      <c r="M12" s="154">
        <v>254</v>
      </c>
      <c r="N12" s="154">
        <v>75</v>
      </c>
      <c r="O12" s="154">
        <v>263</v>
      </c>
      <c r="P12" s="154">
        <v>80</v>
      </c>
      <c r="Q12" s="154">
        <v>280</v>
      </c>
      <c r="R12" s="154">
        <v>84</v>
      </c>
      <c r="S12" s="154">
        <v>294</v>
      </c>
      <c r="T12" s="154">
        <v>88</v>
      </c>
      <c r="U12" s="154">
        <v>308</v>
      </c>
      <c r="V12" s="154">
        <v>93</v>
      </c>
      <c r="W12" s="154">
        <v>324</v>
      </c>
      <c r="X12" s="154">
        <v>96</v>
      </c>
      <c r="Y12" s="154">
        <v>335</v>
      </c>
      <c r="Z12" s="154">
        <v>101</v>
      </c>
      <c r="AA12" s="154">
        <v>353</v>
      </c>
      <c r="AB12" s="154">
        <v>106</v>
      </c>
      <c r="AC12" s="154">
        <v>370</v>
      </c>
      <c r="AD12" s="154">
        <v>111</v>
      </c>
      <c r="AE12" s="154">
        <v>388</v>
      </c>
      <c r="AF12" s="154">
        <v>116</v>
      </c>
      <c r="AG12" s="154">
        <v>406</v>
      </c>
      <c r="AH12" s="154">
        <v>121</v>
      </c>
      <c r="AI12" s="154">
        <v>423</v>
      </c>
      <c r="AJ12" s="154">
        <v>127</v>
      </c>
      <c r="AK12" s="154">
        <v>445</v>
      </c>
      <c r="AL12" s="154">
        <v>134</v>
      </c>
      <c r="AM12" s="154">
        <v>468</v>
      </c>
      <c r="AN12" s="154">
        <v>140</v>
      </c>
      <c r="AO12" s="154">
        <v>490</v>
      </c>
      <c r="AP12" s="154">
        <v>146</v>
      </c>
      <c r="AQ12" s="154">
        <v>512</v>
      </c>
      <c r="AR12" s="154">
        <v>153</v>
      </c>
      <c r="AS12" s="154">
        <v>534</v>
      </c>
      <c r="AT12" s="154">
        <v>160</v>
      </c>
      <c r="AU12" s="154">
        <v>561</v>
      </c>
      <c r="AV12" s="154">
        <v>168</v>
      </c>
      <c r="AW12" s="154">
        <v>589</v>
      </c>
      <c r="AX12" s="154">
        <v>177</v>
      </c>
      <c r="AY12" s="154">
        <v>618</v>
      </c>
      <c r="AZ12" s="154">
        <v>185</v>
      </c>
      <c r="BA12" s="154">
        <v>645</v>
      </c>
      <c r="BB12" s="154">
        <v>192</v>
      </c>
      <c r="BC12" s="154">
        <v>673</v>
      </c>
      <c r="BD12" s="154"/>
      <c r="BE12" s="154"/>
    </row>
    <row r="13" spans="1:57" s="156" customFormat="1" ht="11.1" customHeight="1">
      <c r="A13" s="153">
        <v>7</v>
      </c>
      <c r="B13" s="154">
        <v>54</v>
      </c>
      <c r="C13" s="154">
        <v>190</v>
      </c>
      <c r="D13" s="154">
        <v>62</v>
      </c>
      <c r="E13" s="154">
        <v>215</v>
      </c>
      <c r="F13" s="154">
        <v>66</v>
      </c>
      <c r="G13" s="154">
        <v>231</v>
      </c>
      <c r="H13" s="154">
        <v>77</v>
      </c>
      <c r="I13" s="154">
        <v>272</v>
      </c>
      <c r="J13" s="154">
        <v>81</v>
      </c>
      <c r="K13" s="154">
        <v>283</v>
      </c>
      <c r="L13" s="154">
        <v>85</v>
      </c>
      <c r="M13" s="154">
        <v>296</v>
      </c>
      <c r="N13" s="154">
        <v>87</v>
      </c>
      <c r="O13" s="154">
        <v>306</v>
      </c>
      <c r="P13" s="154">
        <v>93</v>
      </c>
      <c r="Q13" s="154">
        <v>327</v>
      </c>
      <c r="R13" s="154">
        <v>98</v>
      </c>
      <c r="S13" s="154">
        <v>343</v>
      </c>
      <c r="T13" s="154">
        <v>103</v>
      </c>
      <c r="U13" s="154">
        <v>360</v>
      </c>
      <c r="V13" s="154">
        <v>108</v>
      </c>
      <c r="W13" s="154">
        <v>377</v>
      </c>
      <c r="X13" s="154">
        <v>112</v>
      </c>
      <c r="Y13" s="154">
        <v>391</v>
      </c>
      <c r="Z13" s="154">
        <v>117</v>
      </c>
      <c r="AA13" s="154">
        <v>411</v>
      </c>
      <c r="AB13" s="154">
        <v>124</v>
      </c>
      <c r="AC13" s="154">
        <v>432</v>
      </c>
      <c r="AD13" s="154">
        <v>129</v>
      </c>
      <c r="AE13" s="154">
        <v>453</v>
      </c>
      <c r="AF13" s="154">
        <v>135</v>
      </c>
      <c r="AG13" s="154">
        <v>473</v>
      </c>
      <c r="AH13" s="154">
        <v>141</v>
      </c>
      <c r="AI13" s="154">
        <v>494</v>
      </c>
      <c r="AJ13" s="154">
        <v>148</v>
      </c>
      <c r="AK13" s="154">
        <v>519</v>
      </c>
      <c r="AL13" s="154">
        <v>156</v>
      </c>
      <c r="AM13" s="154">
        <v>545</v>
      </c>
      <c r="AN13" s="154">
        <v>164</v>
      </c>
      <c r="AO13" s="154">
        <v>571</v>
      </c>
      <c r="AP13" s="154">
        <v>170</v>
      </c>
      <c r="AQ13" s="154">
        <v>597</v>
      </c>
      <c r="AR13" s="154">
        <v>178</v>
      </c>
      <c r="AS13" s="154">
        <v>622</v>
      </c>
      <c r="AT13" s="154">
        <v>187</v>
      </c>
      <c r="AU13" s="154">
        <v>655</v>
      </c>
      <c r="AV13" s="154">
        <v>197</v>
      </c>
      <c r="AW13" s="154">
        <v>687</v>
      </c>
      <c r="AX13" s="154">
        <v>206</v>
      </c>
      <c r="AY13" s="154">
        <v>721</v>
      </c>
      <c r="AZ13" s="154">
        <v>215</v>
      </c>
      <c r="BA13" s="154">
        <v>753</v>
      </c>
      <c r="BB13" s="154">
        <v>224</v>
      </c>
      <c r="BC13" s="154">
        <v>786</v>
      </c>
      <c r="BD13" s="154"/>
      <c r="BE13" s="154"/>
    </row>
    <row r="14" spans="1:57" s="156" customFormat="1" ht="11.1" customHeight="1">
      <c r="A14" s="153">
        <v>8</v>
      </c>
      <c r="B14" s="154">
        <v>62</v>
      </c>
      <c r="C14" s="154">
        <v>218</v>
      </c>
      <c r="D14" s="154">
        <v>71</v>
      </c>
      <c r="E14" s="154">
        <v>245</v>
      </c>
      <c r="F14" s="154">
        <v>75</v>
      </c>
      <c r="G14" s="154">
        <v>264</v>
      </c>
      <c r="H14" s="154">
        <v>88</v>
      </c>
      <c r="I14" s="154">
        <v>311</v>
      </c>
      <c r="J14" s="154">
        <v>93</v>
      </c>
      <c r="K14" s="154">
        <v>324</v>
      </c>
      <c r="L14" s="154">
        <v>97</v>
      </c>
      <c r="M14" s="154">
        <v>338</v>
      </c>
      <c r="N14" s="154">
        <v>101</v>
      </c>
      <c r="O14" s="154">
        <v>350</v>
      </c>
      <c r="P14" s="154">
        <v>107</v>
      </c>
      <c r="Q14" s="154">
        <v>374</v>
      </c>
      <c r="R14" s="154">
        <v>112</v>
      </c>
      <c r="S14" s="154">
        <v>392</v>
      </c>
      <c r="T14" s="154">
        <v>117</v>
      </c>
      <c r="U14" s="154">
        <v>412</v>
      </c>
      <c r="V14" s="154">
        <v>123</v>
      </c>
      <c r="W14" s="154">
        <v>431</v>
      </c>
      <c r="X14" s="154">
        <v>128</v>
      </c>
      <c r="Y14" s="154">
        <v>447</v>
      </c>
      <c r="Z14" s="154">
        <v>135</v>
      </c>
      <c r="AA14" s="154">
        <v>471</v>
      </c>
      <c r="AB14" s="154">
        <v>141</v>
      </c>
      <c r="AC14" s="154">
        <v>494</v>
      </c>
      <c r="AD14" s="154">
        <v>148</v>
      </c>
      <c r="AE14" s="154">
        <v>517</v>
      </c>
      <c r="AF14" s="154">
        <v>155</v>
      </c>
      <c r="AG14" s="154">
        <v>541</v>
      </c>
      <c r="AH14" s="154">
        <v>161</v>
      </c>
      <c r="AI14" s="154">
        <v>565</v>
      </c>
      <c r="AJ14" s="154">
        <v>170</v>
      </c>
      <c r="AK14" s="154">
        <v>594</v>
      </c>
      <c r="AL14" s="154">
        <v>178</v>
      </c>
      <c r="AM14" s="154">
        <v>623</v>
      </c>
      <c r="AN14" s="154">
        <v>187</v>
      </c>
      <c r="AO14" s="154">
        <v>653</v>
      </c>
      <c r="AP14" s="154">
        <v>195</v>
      </c>
      <c r="AQ14" s="154">
        <v>682</v>
      </c>
      <c r="AR14" s="154">
        <v>203</v>
      </c>
      <c r="AS14" s="154">
        <v>712</v>
      </c>
      <c r="AT14" s="154">
        <v>214</v>
      </c>
      <c r="AU14" s="154">
        <v>748</v>
      </c>
      <c r="AV14" s="154">
        <v>224</v>
      </c>
      <c r="AW14" s="154">
        <v>786</v>
      </c>
      <c r="AX14" s="154">
        <v>235</v>
      </c>
      <c r="AY14" s="154">
        <v>823</v>
      </c>
      <c r="AZ14" s="154">
        <v>245</v>
      </c>
      <c r="BA14" s="154">
        <v>860</v>
      </c>
      <c r="BB14" s="154">
        <v>256</v>
      </c>
      <c r="BC14" s="154">
        <v>897</v>
      </c>
      <c r="BD14" s="154"/>
      <c r="BE14" s="154"/>
    </row>
    <row r="15" spans="1:57" s="156" customFormat="1" ht="11.1" customHeight="1">
      <c r="A15" s="153">
        <v>9</v>
      </c>
      <c r="B15" s="154">
        <v>70</v>
      </c>
      <c r="C15" s="154">
        <v>244</v>
      </c>
      <c r="D15" s="154">
        <v>79</v>
      </c>
      <c r="E15" s="154">
        <v>276</v>
      </c>
      <c r="F15" s="154">
        <v>85</v>
      </c>
      <c r="G15" s="154">
        <v>297</v>
      </c>
      <c r="H15" s="154">
        <v>100</v>
      </c>
      <c r="I15" s="154">
        <v>349</v>
      </c>
      <c r="J15" s="154">
        <v>104</v>
      </c>
      <c r="K15" s="154">
        <v>364</v>
      </c>
      <c r="L15" s="154">
        <v>108</v>
      </c>
      <c r="M15" s="154">
        <v>381</v>
      </c>
      <c r="N15" s="154">
        <v>113</v>
      </c>
      <c r="O15" s="154">
        <v>395</v>
      </c>
      <c r="P15" s="154">
        <v>120</v>
      </c>
      <c r="Q15" s="154">
        <v>420</v>
      </c>
      <c r="R15" s="154">
        <v>126</v>
      </c>
      <c r="S15" s="154">
        <v>441</v>
      </c>
      <c r="T15" s="154">
        <v>133</v>
      </c>
      <c r="U15" s="154">
        <v>463</v>
      </c>
      <c r="V15" s="154">
        <v>138</v>
      </c>
      <c r="W15" s="154">
        <v>485</v>
      </c>
      <c r="X15" s="154">
        <v>144</v>
      </c>
      <c r="Y15" s="154">
        <v>503</v>
      </c>
      <c r="Z15" s="154">
        <v>151</v>
      </c>
      <c r="AA15" s="154">
        <v>529</v>
      </c>
      <c r="AB15" s="154">
        <v>159</v>
      </c>
      <c r="AC15" s="154">
        <v>556</v>
      </c>
      <c r="AD15" s="154">
        <v>166</v>
      </c>
      <c r="AE15" s="154">
        <v>582</v>
      </c>
      <c r="AF15" s="154">
        <v>174</v>
      </c>
      <c r="AG15" s="154">
        <v>609</v>
      </c>
      <c r="AH15" s="154">
        <v>181</v>
      </c>
      <c r="AI15" s="154">
        <v>635</v>
      </c>
      <c r="AJ15" s="154">
        <v>191</v>
      </c>
      <c r="AK15" s="154">
        <v>668</v>
      </c>
      <c r="AL15" s="154">
        <v>200</v>
      </c>
      <c r="AM15" s="154">
        <v>701</v>
      </c>
      <c r="AN15" s="154">
        <v>210</v>
      </c>
      <c r="AO15" s="154">
        <v>734</v>
      </c>
      <c r="AP15" s="154">
        <v>219</v>
      </c>
      <c r="AQ15" s="154">
        <v>767</v>
      </c>
      <c r="AR15" s="154">
        <v>229</v>
      </c>
      <c r="AS15" s="154">
        <v>800</v>
      </c>
      <c r="AT15" s="154">
        <v>241</v>
      </c>
      <c r="AU15" s="154">
        <v>842</v>
      </c>
      <c r="AV15" s="154">
        <v>253</v>
      </c>
      <c r="AW15" s="154">
        <v>884</v>
      </c>
      <c r="AX15" s="154">
        <v>264</v>
      </c>
      <c r="AY15" s="154">
        <v>926</v>
      </c>
      <c r="AZ15" s="154">
        <v>276</v>
      </c>
      <c r="BA15" s="154">
        <v>968</v>
      </c>
      <c r="BB15" s="154">
        <v>288</v>
      </c>
      <c r="BC15" s="154">
        <v>1010</v>
      </c>
      <c r="BD15" s="154"/>
      <c r="BE15" s="154"/>
    </row>
    <row r="16" spans="1:57" s="156" customFormat="1" ht="11.1" customHeight="1">
      <c r="A16" s="153">
        <v>10</v>
      </c>
      <c r="B16" s="154">
        <v>77</v>
      </c>
      <c r="C16" s="154">
        <v>272</v>
      </c>
      <c r="D16" s="154">
        <v>87</v>
      </c>
      <c r="E16" s="154">
        <v>307</v>
      </c>
      <c r="F16" s="154">
        <v>95</v>
      </c>
      <c r="G16" s="154">
        <v>331</v>
      </c>
      <c r="H16" s="154">
        <v>111</v>
      </c>
      <c r="I16" s="154">
        <v>388</v>
      </c>
      <c r="J16" s="154">
        <v>116</v>
      </c>
      <c r="K16" s="154">
        <v>405</v>
      </c>
      <c r="L16" s="154">
        <v>121</v>
      </c>
      <c r="M16" s="154">
        <v>423</v>
      </c>
      <c r="N16" s="154">
        <v>125</v>
      </c>
      <c r="O16" s="154">
        <v>438</v>
      </c>
      <c r="P16" s="154">
        <v>134</v>
      </c>
      <c r="Q16" s="154">
        <v>466</v>
      </c>
      <c r="R16" s="154">
        <v>140</v>
      </c>
      <c r="S16" s="154">
        <v>491</v>
      </c>
      <c r="T16" s="154">
        <v>147</v>
      </c>
      <c r="U16" s="154">
        <v>515</v>
      </c>
      <c r="V16" s="154">
        <v>154</v>
      </c>
      <c r="W16" s="154">
        <v>539</v>
      </c>
      <c r="X16" s="154">
        <v>159</v>
      </c>
      <c r="Y16" s="154">
        <v>558</v>
      </c>
      <c r="Z16" s="154">
        <v>168</v>
      </c>
      <c r="AA16" s="154">
        <v>588</v>
      </c>
      <c r="AB16" s="154">
        <v>177</v>
      </c>
      <c r="AC16" s="154">
        <v>618</v>
      </c>
      <c r="AD16" s="154">
        <v>185</v>
      </c>
      <c r="AE16" s="154">
        <v>647</v>
      </c>
      <c r="AF16" s="154">
        <v>193</v>
      </c>
      <c r="AG16" s="154">
        <v>676</v>
      </c>
      <c r="AH16" s="154">
        <v>201</v>
      </c>
      <c r="AI16" s="154">
        <v>705</v>
      </c>
      <c r="AJ16" s="154">
        <v>212</v>
      </c>
      <c r="AK16" s="154">
        <v>743</v>
      </c>
      <c r="AL16" s="154">
        <v>222</v>
      </c>
      <c r="AM16" s="154">
        <v>779</v>
      </c>
      <c r="AN16" s="154">
        <v>233</v>
      </c>
      <c r="AO16" s="154">
        <v>816</v>
      </c>
      <c r="AP16" s="154">
        <v>243</v>
      </c>
      <c r="AQ16" s="154">
        <v>852</v>
      </c>
      <c r="AR16" s="154">
        <v>254</v>
      </c>
      <c r="AS16" s="154">
        <v>890</v>
      </c>
      <c r="AT16" s="154">
        <v>267</v>
      </c>
      <c r="AU16" s="154">
        <v>936</v>
      </c>
      <c r="AV16" s="154">
        <v>281</v>
      </c>
      <c r="AW16" s="154">
        <v>983</v>
      </c>
      <c r="AX16" s="154">
        <v>294</v>
      </c>
      <c r="AY16" s="154">
        <v>1029</v>
      </c>
      <c r="AZ16" s="154">
        <v>307</v>
      </c>
      <c r="BA16" s="154">
        <v>1075</v>
      </c>
      <c r="BB16" s="154">
        <v>321</v>
      </c>
      <c r="BC16" s="154">
        <v>1122</v>
      </c>
      <c r="BD16" s="154"/>
      <c r="BE16" s="154"/>
    </row>
    <row r="17" spans="1:57" s="156" customFormat="1" ht="11.1" customHeight="1">
      <c r="A17" s="153">
        <v>11</v>
      </c>
      <c r="B17" s="154">
        <v>85</v>
      </c>
      <c r="C17" s="154">
        <v>299</v>
      </c>
      <c r="D17" s="154">
        <v>96</v>
      </c>
      <c r="E17" s="154">
        <v>338</v>
      </c>
      <c r="F17" s="154">
        <v>104</v>
      </c>
      <c r="G17" s="154">
        <v>364</v>
      </c>
      <c r="H17" s="154">
        <v>122</v>
      </c>
      <c r="I17" s="154">
        <v>427</v>
      </c>
      <c r="J17" s="154">
        <v>127</v>
      </c>
      <c r="K17" s="154">
        <v>444</v>
      </c>
      <c r="L17" s="154">
        <v>133</v>
      </c>
      <c r="M17" s="154">
        <v>465</v>
      </c>
      <c r="N17" s="154">
        <v>138</v>
      </c>
      <c r="O17" s="154">
        <v>482</v>
      </c>
      <c r="P17" s="154">
        <v>147</v>
      </c>
      <c r="Q17" s="154">
        <v>513</v>
      </c>
      <c r="R17" s="154">
        <v>154</v>
      </c>
      <c r="S17" s="154">
        <v>539</v>
      </c>
      <c r="T17" s="154">
        <v>161</v>
      </c>
      <c r="U17" s="154">
        <v>566</v>
      </c>
      <c r="V17" s="154">
        <v>169</v>
      </c>
      <c r="W17" s="154">
        <v>592</v>
      </c>
      <c r="X17" s="154">
        <v>176</v>
      </c>
      <c r="Y17" s="154">
        <v>615</v>
      </c>
      <c r="Z17" s="154">
        <v>185</v>
      </c>
      <c r="AA17" s="154">
        <v>647</v>
      </c>
      <c r="AB17" s="154">
        <v>194</v>
      </c>
      <c r="AC17" s="154">
        <v>679</v>
      </c>
      <c r="AD17" s="154">
        <v>203</v>
      </c>
      <c r="AE17" s="154">
        <v>712</v>
      </c>
      <c r="AF17" s="154">
        <v>212</v>
      </c>
      <c r="AG17" s="154">
        <v>744</v>
      </c>
      <c r="AH17" s="154">
        <v>222</v>
      </c>
      <c r="AI17" s="154">
        <v>776</v>
      </c>
      <c r="AJ17" s="154">
        <v>233</v>
      </c>
      <c r="AK17" s="154">
        <v>817</v>
      </c>
      <c r="AL17" s="154">
        <v>245</v>
      </c>
      <c r="AM17" s="154">
        <v>857</v>
      </c>
      <c r="AN17" s="154">
        <v>256</v>
      </c>
      <c r="AO17" s="154">
        <v>897</v>
      </c>
      <c r="AP17" s="154">
        <v>268</v>
      </c>
      <c r="AQ17" s="154">
        <v>938</v>
      </c>
      <c r="AR17" s="154">
        <v>280</v>
      </c>
      <c r="AS17" s="154">
        <v>978</v>
      </c>
      <c r="AT17" s="154">
        <v>294</v>
      </c>
      <c r="AU17" s="154">
        <v>1029</v>
      </c>
      <c r="AV17" s="154">
        <v>308</v>
      </c>
      <c r="AW17" s="154">
        <v>1081</v>
      </c>
      <c r="AX17" s="154">
        <v>324</v>
      </c>
      <c r="AY17" s="154">
        <v>1132</v>
      </c>
      <c r="AZ17" s="154">
        <v>338</v>
      </c>
      <c r="BA17" s="154">
        <v>1183</v>
      </c>
      <c r="BB17" s="154">
        <v>353</v>
      </c>
      <c r="BC17" s="154">
        <v>1235</v>
      </c>
      <c r="BD17" s="154"/>
      <c r="BE17" s="154"/>
    </row>
    <row r="18" spans="1:57" s="156" customFormat="1" ht="11.1" customHeight="1">
      <c r="A18" s="153">
        <v>12</v>
      </c>
      <c r="B18" s="154">
        <v>93</v>
      </c>
      <c r="C18" s="154">
        <v>326</v>
      </c>
      <c r="D18" s="154">
        <v>105</v>
      </c>
      <c r="E18" s="154">
        <v>369</v>
      </c>
      <c r="F18" s="154">
        <v>114</v>
      </c>
      <c r="G18" s="154">
        <v>397</v>
      </c>
      <c r="H18" s="154">
        <v>133</v>
      </c>
      <c r="I18" s="154">
        <v>465</v>
      </c>
      <c r="J18" s="154">
        <v>138</v>
      </c>
      <c r="K18" s="154">
        <v>485</v>
      </c>
      <c r="L18" s="154">
        <v>145</v>
      </c>
      <c r="M18" s="154">
        <v>508</v>
      </c>
      <c r="N18" s="154">
        <v>150</v>
      </c>
      <c r="O18" s="154">
        <v>526</v>
      </c>
      <c r="P18" s="154">
        <v>160</v>
      </c>
      <c r="Q18" s="154">
        <v>560</v>
      </c>
      <c r="R18" s="154">
        <v>168</v>
      </c>
      <c r="S18" s="154">
        <v>588</v>
      </c>
      <c r="T18" s="154">
        <v>177</v>
      </c>
      <c r="U18" s="154">
        <v>618</v>
      </c>
      <c r="V18" s="154">
        <v>185</v>
      </c>
      <c r="W18" s="154">
        <v>647</v>
      </c>
      <c r="X18" s="154">
        <v>191</v>
      </c>
      <c r="Y18" s="154">
        <v>670</v>
      </c>
      <c r="Z18" s="154">
        <v>201</v>
      </c>
      <c r="AA18" s="154">
        <v>705</v>
      </c>
      <c r="AB18" s="154">
        <v>212</v>
      </c>
      <c r="AC18" s="154">
        <v>741</v>
      </c>
      <c r="AD18" s="154">
        <v>222</v>
      </c>
      <c r="AE18" s="154">
        <v>776</v>
      </c>
      <c r="AF18" s="154">
        <v>232</v>
      </c>
      <c r="AG18" s="154">
        <v>811</v>
      </c>
      <c r="AH18" s="154">
        <v>242</v>
      </c>
      <c r="AI18" s="154">
        <v>847</v>
      </c>
      <c r="AJ18" s="154">
        <v>254</v>
      </c>
      <c r="AK18" s="154">
        <v>891</v>
      </c>
      <c r="AL18" s="154">
        <v>267</v>
      </c>
      <c r="AM18" s="154">
        <v>935</v>
      </c>
      <c r="AN18" s="154">
        <v>280</v>
      </c>
      <c r="AO18" s="154">
        <v>979</v>
      </c>
      <c r="AP18" s="154">
        <v>292</v>
      </c>
      <c r="AQ18" s="154">
        <v>1023</v>
      </c>
      <c r="AR18" s="154">
        <v>305</v>
      </c>
      <c r="AS18" s="154">
        <v>1068</v>
      </c>
      <c r="AT18" s="154">
        <v>321</v>
      </c>
      <c r="AU18" s="154">
        <v>1123</v>
      </c>
      <c r="AV18" s="154">
        <v>337</v>
      </c>
      <c r="AW18" s="154">
        <v>1179</v>
      </c>
      <c r="AX18" s="154">
        <v>353</v>
      </c>
      <c r="AY18" s="154">
        <v>1235</v>
      </c>
      <c r="AZ18" s="154">
        <v>369</v>
      </c>
      <c r="BA18" s="154">
        <v>1291</v>
      </c>
      <c r="BB18" s="154">
        <v>385</v>
      </c>
      <c r="BC18" s="154">
        <v>1346</v>
      </c>
      <c r="BD18" s="154"/>
      <c r="BE18" s="154"/>
    </row>
    <row r="19" spans="1:57" s="156" customFormat="1" ht="11.1" customHeight="1">
      <c r="A19" s="153">
        <v>13</v>
      </c>
      <c r="B19" s="154">
        <v>101</v>
      </c>
      <c r="C19" s="154">
        <v>354</v>
      </c>
      <c r="D19" s="154">
        <v>114</v>
      </c>
      <c r="E19" s="154">
        <v>399</v>
      </c>
      <c r="F19" s="154">
        <v>123</v>
      </c>
      <c r="G19" s="154">
        <v>430</v>
      </c>
      <c r="H19" s="154">
        <v>144</v>
      </c>
      <c r="I19" s="154">
        <v>504</v>
      </c>
      <c r="J19" s="154">
        <v>150</v>
      </c>
      <c r="K19" s="154">
        <v>525</v>
      </c>
      <c r="L19" s="154">
        <v>157</v>
      </c>
      <c r="M19" s="154">
        <v>550</v>
      </c>
      <c r="N19" s="154">
        <v>162</v>
      </c>
      <c r="O19" s="154">
        <v>569</v>
      </c>
      <c r="P19" s="154">
        <v>174</v>
      </c>
      <c r="Q19" s="154">
        <v>607</v>
      </c>
      <c r="R19" s="154">
        <v>182</v>
      </c>
      <c r="S19" s="154">
        <v>638</v>
      </c>
      <c r="T19" s="154">
        <v>191</v>
      </c>
      <c r="U19" s="154">
        <v>669</v>
      </c>
      <c r="V19" s="154">
        <v>200</v>
      </c>
      <c r="W19" s="154">
        <v>701</v>
      </c>
      <c r="X19" s="154">
        <v>208</v>
      </c>
      <c r="Y19" s="154">
        <v>726</v>
      </c>
      <c r="Z19" s="154">
        <v>219</v>
      </c>
      <c r="AA19" s="154">
        <v>765</v>
      </c>
      <c r="AB19" s="154">
        <v>229</v>
      </c>
      <c r="AC19" s="154">
        <v>802</v>
      </c>
      <c r="AD19" s="154">
        <v>240</v>
      </c>
      <c r="AE19" s="154">
        <v>841</v>
      </c>
      <c r="AF19" s="154">
        <v>251</v>
      </c>
      <c r="AG19" s="154">
        <v>879</v>
      </c>
      <c r="AH19" s="154">
        <v>262</v>
      </c>
      <c r="AI19" s="154">
        <v>917</v>
      </c>
      <c r="AJ19" s="154">
        <v>275</v>
      </c>
      <c r="AK19" s="154">
        <v>965</v>
      </c>
      <c r="AL19" s="154">
        <v>290</v>
      </c>
      <c r="AM19" s="154">
        <v>1012</v>
      </c>
      <c r="AN19" s="154">
        <v>303</v>
      </c>
      <c r="AO19" s="154">
        <v>1061</v>
      </c>
      <c r="AP19" s="154">
        <v>317</v>
      </c>
      <c r="AQ19" s="154">
        <v>1109</v>
      </c>
      <c r="AR19" s="154">
        <v>330</v>
      </c>
      <c r="AS19" s="154">
        <v>1156</v>
      </c>
      <c r="AT19" s="154">
        <v>348</v>
      </c>
      <c r="AU19" s="154">
        <v>1217</v>
      </c>
      <c r="AV19" s="154">
        <v>365</v>
      </c>
      <c r="AW19" s="154">
        <v>1278</v>
      </c>
      <c r="AX19" s="154">
        <v>382</v>
      </c>
      <c r="AY19" s="154">
        <v>1337</v>
      </c>
      <c r="AZ19" s="154">
        <v>399</v>
      </c>
      <c r="BA19" s="154">
        <v>1398</v>
      </c>
      <c r="BB19" s="154">
        <v>417</v>
      </c>
      <c r="BC19" s="154">
        <v>1459</v>
      </c>
      <c r="BD19" s="154"/>
      <c r="BE19" s="154"/>
    </row>
    <row r="20" spans="1:57" s="156" customFormat="1" ht="11.1" customHeight="1">
      <c r="A20" s="153">
        <v>14</v>
      </c>
      <c r="B20" s="154">
        <v>108</v>
      </c>
      <c r="C20" s="154">
        <v>380</v>
      </c>
      <c r="D20" s="154">
        <v>123</v>
      </c>
      <c r="E20" s="154">
        <v>430</v>
      </c>
      <c r="F20" s="154">
        <v>133</v>
      </c>
      <c r="G20" s="154">
        <v>463</v>
      </c>
      <c r="H20" s="154">
        <v>155</v>
      </c>
      <c r="I20" s="154">
        <v>544</v>
      </c>
      <c r="J20" s="154">
        <v>161</v>
      </c>
      <c r="K20" s="154">
        <v>566</v>
      </c>
      <c r="L20" s="154">
        <v>169</v>
      </c>
      <c r="M20" s="154">
        <v>592</v>
      </c>
      <c r="N20" s="154">
        <v>176</v>
      </c>
      <c r="O20" s="154">
        <v>613</v>
      </c>
      <c r="P20" s="154">
        <v>187</v>
      </c>
      <c r="Q20" s="154">
        <v>653</v>
      </c>
      <c r="R20" s="154">
        <v>196</v>
      </c>
      <c r="S20" s="154">
        <v>686</v>
      </c>
      <c r="T20" s="154">
        <v>206</v>
      </c>
      <c r="U20" s="154">
        <v>721</v>
      </c>
      <c r="V20" s="154">
        <v>216</v>
      </c>
      <c r="W20" s="154">
        <v>755</v>
      </c>
      <c r="X20" s="154">
        <v>223</v>
      </c>
      <c r="Y20" s="154">
        <v>782</v>
      </c>
      <c r="Z20" s="154">
        <v>235</v>
      </c>
      <c r="AA20" s="154">
        <v>823</v>
      </c>
      <c r="AB20" s="154">
        <v>247</v>
      </c>
      <c r="AC20" s="154">
        <v>864</v>
      </c>
      <c r="AD20" s="154">
        <v>259</v>
      </c>
      <c r="AE20" s="154">
        <v>905</v>
      </c>
      <c r="AF20" s="154">
        <v>271</v>
      </c>
      <c r="AG20" s="154">
        <v>947</v>
      </c>
      <c r="AH20" s="154">
        <v>282</v>
      </c>
      <c r="AI20" s="154">
        <v>988</v>
      </c>
      <c r="AJ20" s="154">
        <v>297</v>
      </c>
      <c r="AK20" s="154">
        <v>1039</v>
      </c>
      <c r="AL20" s="154">
        <v>312</v>
      </c>
      <c r="AM20" s="154">
        <v>1091</v>
      </c>
      <c r="AN20" s="154">
        <v>326</v>
      </c>
      <c r="AO20" s="154">
        <v>1142</v>
      </c>
      <c r="AP20" s="154">
        <v>341</v>
      </c>
      <c r="AQ20" s="154">
        <v>1194</v>
      </c>
      <c r="AR20" s="154">
        <v>356</v>
      </c>
      <c r="AS20" s="154">
        <v>1246</v>
      </c>
      <c r="AT20" s="154">
        <v>375</v>
      </c>
      <c r="AU20" s="154">
        <v>1310</v>
      </c>
      <c r="AV20" s="154">
        <v>393</v>
      </c>
      <c r="AW20" s="154">
        <v>1375</v>
      </c>
      <c r="AX20" s="154">
        <v>411</v>
      </c>
      <c r="AY20" s="154">
        <v>1440</v>
      </c>
      <c r="AZ20" s="154">
        <v>430</v>
      </c>
      <c r="BA20" s="154">
        <v>1505</v>
      </c>
      <c r="BB20" s="154">
        <v>449</v>
      </c>
      <c r="BC20" s="154">
        <v>1571</v>
      </c>
      <c r="BD20" s="154"/>
      <c r="BE20" s="154"/>
    </row>
    <row r="21" spans="1:57" s="156" customFormat="1" ht="11.1" customHeight="1">
      <c r="A21" s="153">
        <v>15</v>
      </c>
      <c r="B21" s="154">
        <v>116</v>
      </c>
      <c r="C21" s="154">
        <v>408</v>
      </c>
      <c r="D21" s="154">
        <v>132</v>
      </c>
      <c r="E21" s="154">
        <v>461</v>
      </c>
      <c r="F21" s="154">
        <v>142</v>
      </c>
      <c r="G21" s="154">
        <v>496</v>
      </c>
      <c r="H21" s="154">
        <v>166</v>
      </c>
      <c r="I21" s="154">
        <v>582</v>
      </c>
      <c r="J21" s="154">
        <v>174</v>
      </c>
      <c r="K21" s="154">
        <v>607</v>
      </c>
      <c r="L21" s="154">
        <v>181</v>
      </c>
      <c r="M21" s="154">
        <v>635</v>
      </c>
      <c r="N21" s="154">
        <v>188</v>
      </c>
      <c r="O21" s="154">
        <v>658</v>
      </c>
      <c r="P21" s="154">
        <v>200</v>
      </c>
      <c r="Q21" s="154">
        <v>700</v>
      </c>
      <c r="R21" s="154">
        <v>210</v>
      </c>
      <c r="S21" s="154">
        <v>735</v>
      </c>
      <c r="T21" s="154">
        <v>221</v>
      </c>
      <c r="U21" s="154">
        <v>773</v>
      </c>
      <c r="V21" s="154">
        <v>231</v>
      </c>
      <c r="W21" s="154">
        <v>809</v>
      </c>
      <c r="X21" s="154">
        <v>240</v>
      </c>
      <c r="Y21" s="154">
        <v>838</v>
      </c>
      <c r="Z21" s="154">
        <v>252</v>
      </c>
      <c r="AA21" s="154">
        <v>882</v>
      </c>
      <c r="AB21" s="154">
        <v>264</v>
      </c>
      <c r="AC21" s="154">
        <v>926</v>
      </c>
      <c r="AD21" s="154">
        <v>277</v>
      </c>
      <c r="AE21" s="154">
        <v>970</v>
      </c>
      <c r="AF21" s="154">
        <v>290</v>
      </c>
      <c r="AG21" s="154">
        <v>1015</v>
      </c>
      <c r="AH21" s="154">
        <v>303</v>
      </c>
      <c r="AI21" s="154">
        <v>1059</v>
      </c>
      <c r="AJ21" s="154">
        <v>318</v>
      </c>
      <c r="AK21" s="154">
        <v>1113</v>
      </c>
      <c r="AL21" s="154">
        <v>334</v>
      </c>
      <c r="AM21" s="154">
        <v>1168</v>
      </c>
      <c r="AN21" s="154">
        <v>349</v>
      </c>
      <c r="AO21" s="154">
        <v>1224</v>
      </c>
      <c r="AP21" s="154">
        <v>366</v>
      </c>
      <c r="AQ21" s="154">
        <v>1279</v>
      </c>
      <c r="AR21" s="154">
        <v>381</v>
      </c>
      <c r="AS21" s="154">
        <v>1334</v>
      </c>
      <c r="AT21" s="154">
        <v>401</v>
      </c>
      <c r="AU21" s="154">
        <v>1404</v>
      </c>
      <c r="AV21" s="154">
        <v>421</v>
      </c>
      <c r="AW21" s="154">
        <v>1473</v>
      </c>
      <c r="AX21" s="154">
        <v>441</v>
      </c>
      <c r="AY21" s="154">
        <v>1544</v>
      </c>
      <c r="AZ21" s="154">
        <v>461</v>
      </c>
      <c r="BA21" s="154">
        <v>1614</v>
      </c>
      <c r="BB21" s="154">
        <v>481</v>
      </c>
      <c r="BC21" s="154">
        <v>1683</v>
      </c>
      <c r="BD21" s="154"/>
      <c r="BE21" s="154"/>
    </row>
    <row r="22" spans="1:57" s="156" customFormat="1" ht="11.1" customHeight="1">
      <c r="A22" s="153">
        <v>16</v>
      </c>
      <c r="B22" s="154">
        <v>124</v>
      </c>
      <c r="C22" s="154">
        <v>435</v>
      </c>
      <c r="D22" s="154">
        <v>140</v>
      </c>
      <c r="E22" s="154">
        <v>492</v>
      </c>
      <c r="F22" s="154">
        <v>151</v>
      </c>
      <c r="G22" s="154">
        <v>529</v>
      </c>
      <c r="H22" s="154">
        <v>178</v>
      </c>
      <c r="I22" s="154">
        <v>621</v>
      </c>
      <c r="J22" s="154">
        <v>185</v>
      </c>
      <c r="K22" s="154">
        <v>647</v>
      </c>
      <c r="L22" s="154">
        <v>193</v>
      </c>
      <c r="M22" s="154">
        <v>678</v>
      </c>
      <c r="N22" s="154">
        <v>200</v>
      </c>
      <c r="O22" s="154">
        <v>701</v>
      </c>
      <c r="P22" s="154">
        <v>213</v>
      </c>
      <c r="Q22" s="154">
        <v>747</v>
      </c>
      <c r="R22" s="154">
        <v>224</v>
      </c>
      <c r="S22" s="154">
        <v>785</v>
      </c>
      <c r="T22" s="154">
        <v>235</v>
      </c>
      <c r="U22" s="154">
        <v>823</v>
      </c>
      <c r="V22" s="154">
        <v>246</v>
      </c>
      <c r="W22" s="154">
        <v>862</v>
      </c>
      <c r="X22" s="154">
        <v>255</v>
      </c>
      <c r="Y22" s="154">
        <v>894</v>
      </c>
      <c r="Z22" s="154">
        <v>269</v>
      </c>
      <c r="AA22" s="154">
        <v>941</v>
      </c>
      <c r="AB22" s="154">
        <v>282</v>
      </c>
      <c r="AC22" s="154">
        <v>988</v>
      </c>
      <c r="AD22" s="154">
        <v>296</v>
      </c>
      <c r="AE22" s="154">
        <v>1035</v>
      </c>
      <c r="AF22" s="154">
        <v>309</v>
      </c>
      <c r="AG22" s="154">
        <v>1082</v>
      </c>
      <c r="AH22" s="154">
        <v>323</v>
      </c>
      <c r="AI22" s="154">
        <v>1129</v>
      </c>
      <c r="AJ22" s="154">
        <v>339</v>
      </c>
      <c r="AK22" s="154">
        <v>1188</v>
      </c>
      <c r="AL22" s="154">
        <v>356</v>
      </c>
      <c r="AM22" s="154">
        <v>1247</v>
      </c>
      <c r="AN22" s="154">
        <v>373</v>
      </c>
      <c r="AO22" s="154">
        <v>1305</v>
      </c>
      <c r="AP22" s="154">
        <v>390</v>
      </c>
      <c r="AQ22" s="154">
        <v>1364</v>
      </c>
      <c r="AR22" s="154">
        <v>407</v>
      </c>
      <c r="AS22" s="154">
        <v>1423</v>
      </c>
      <c r="AT22" s="154">
        <v>428</v>
      </c>
      <c r="AU22" s="154">
        <v>1498</v>
      </c>
      <c r="AV22" s="154">
        <v>449</v>
      </c>
      <c r="AW22" s="154">
        <v>1572</v>
      </c>
      <c r="AX22" s="154">
        <v>471</v>
      </c>
      <c r="AY22" s="154">
        <v>1647</v>
      </c>
      <c r="AZ22" s="154">
        <v>492</v>
      </c>
      <c r="BA22" s="154">
        <v>1721</v>
      </c>
      <c r="BB22" s="154">
        <v>513</v>
      </c>
      <c r="BC22" s="154">
        <v>1795</v>
      </c>
      <c r="BD22" s="154"/>
      <c r="BE22" s="154"/>
    </row>
    <row r="23" spans="1:57" s="156" customFormat="1" ht="11.1" customHeight="1">
      <c r="A23" s="153">
        <v>17</v>
      </c>
      <c r="B23" s="154">
        <v>133</v>
      </c>
      <c r="C23" s="154">
        <v>462</v>
      </c>
      <c r="D23" s="154">
        <v>149</v>
      </c>
      <c r="E23" s="154">
        <v>523</v>
      </c>
      <c r="F23" s="154">
        <v>160</v>
      </c>
      <c r="G23" s="154">
        <v>563</v>
      </c>
      <c r="H23" s="154">
        <v>189</v>
      </c>
      <c r="I23" s="154">
        <v>660</v>
      </c>
      <c r="J23" s="154">
        <v>197</v>
      </c>
      <c r="K23" s="154">
        <v>687</v>
      </c>
      <c r="L23" s="154">
        <v>206</v>
      </c>
      <c r="M23" s="154">
        <v>720</v>
      </c>
      <c r="N23" s="154">
        <v>213</v>
      </c>
      <c r="O23" s="154">
        <v>745</v>
      </c>
      <c r="P23" s="154">
        <v>227</v>
      </c>
      <c r="Q23" s="154">
        <v>794</v>
      </c>
      <c r="R23" s="154">
        <v>238</v>
      </c>
      <c r="S23" s="154">
        <v>833</v>
      </c>
      <c r="T23" s="154">
        <v>250</v>
      </c>
      <c r="U23" s="154">
        <v>875</v>
      </c>
      <c r="V23" s="154">
        <v>262</v>
      </c>
      <c r="W23" s="154">
        <v>916</v>
      </c>
      <c r="X23" s="154">
        <v>271</v>
      </c>
      <c r="Y23" s="154">
        <v>949</v>
      </c>
      <c r="Z23" s="154">
        <v>285</v>
      </c>
      <c r="AA23" s="154">
        <v>999</v>
      </c>
      <c r="AB23" s="154">
        <v>300</v>
      </c>
      <c r="AC23" s="154">
        <v>1050</v>
      </c>
      <c r="AD23" s="154">
        <v>314</v>
      </c>
      <c r="AE23" s="154">
        <v>1100</v>
      </c>
      <c r="AF23" s="154">
        <v>328</v>
      </c>
      <c r="AG23" s="154">
        <v>1149</v>
      </c>
      <c r="AH23" s="154">
        <v>343</v>
      </c>
      <c r="AI23" s="154">
        <v>1199</v>
      </c>
      <c r="AJ23" s="154">
        <v>360</v>
      </c>
      <c r="AK23" s="154">
        <v>1262</v>
      </c>
      <c r="AL23" s="154">
        <v>378</v>
      </c>
      <c r="AM23" s="154">
        <v>1324</v>
      </c>
      <c r="AN23" s="154">
        <v>397</v>
      </c>
      <c r="AO23" s="154">
        <v>1387</v>
      </c>
      <c r="AP23" s="154">
        <v>414</v>
      </c>
      <c r="AQ23" s="154">
        <v>1449</v>
      </c>
      <c r="AR23" s="154">
        <v>432</v>
      </c>
      <c r="AS23" s="154">
        <v>1512</v>
      </c>
      <c r="AT23" s="154">
        <v>454</v>
      </c>
      <c r="AU23" s="154">
        <v>1592</v>
      </c>
      <c r="AV23" s="154">
        <v>477</v>
      </c>
      <c r="AW23" s="154">
        <v>1670</v>
      </c>
      <c r="AX23" s="154">
        <v>500</v>
      </c>
      <c r="AY23" s="154">
        <v>1750</v>
      </c>
      <c r="AZ23" s="154">
        <v>523</v>
      </c>
      <c r="BA23" s="154">
        <v>1828</v>
      </c>
      <c r="BB23" s="154">
        <v>545</v>
      </c>
      <c r="BC23" s="154">
        <v>1908</v>
      </c>
      <c r="BD23" s="154"/>
      <c r="BE23" s="154"/>
    </row>
    <row r="24" spans="1:57" s="156" customFormat="1" ht="11.1" customHeight="1">
      <c r="A24" s="153">
        <v>18</v>
      </c>
      <c r="B24" s="154">
        <v>140</v>
      </c>
      <c r="C24" s="154">
        <v>490</v>
      </c>
      <c r="D24" s="154">
        <v>158</v>
      </c>
      <c r="E24" s="154">
        <v>553</v>
      </c>
      <c r="F24" s="154">
        <v>170</v>
      </c>
      <c r="G24" s="154">
        <v>596</v>
      </c>
      <c r="H24" s="154">
        <v>200</v>
      </c>
      <c r="I24" s="154">
        <v>699</v>
      </c>
      <c r="J24" s="154">
        <v>208</v>
      </c>
      <c r="K24" s="154">
        <v>727</v>
      </c>
      <c r="L24" s="154">
        <v>218</v>
      </c>
      <c r="M24" s="154">
        <v>762</v>
      </c>
      <c r="N24" s="154">
        <v>225</v>
      </c>
      <c r="O24" s="154">
        <v>788</v>
      </c>
      <c r="P24" s="154">
        <v>240</v>
      </c>
      <c r="Q24" s="154">
        <v>840</v>
      </c>
      <c r="R24" s="154">
        <v>252</v>
      </c>
      <c r="S24" s="154">
        <v>882</v>
      </c>
      <c r="T24" s="154">
        <v>265</v>
      </c>
      <c r="U24" s="154">
        <v>926</v>
      </c>
      <c r="V24" s="154">
        <v>277</v>
      </c>
      <c r="W24" s="154">
        <v>970</v>
      </c>
      <c r="X24" s="154">
        <v>287</v>
      </c>
      <c r="Y24" s="154">
        <v>1006</v>
      </c>
      <c r="Z24" s="154">
        <v>303</v>
      </c>
      <c r="AA24" s="154">
        <v>1059</v>
      </c>
      <c r="AB24" s="154">
        <v>317</v>
      </c>
      <c r="AC24" s="154">
        <v>1111</v>
      </c>
      <c r="AD24" s="154">
        <v>333</v>
      </c>
      <c r="AE24" s="154">
        <v>1164</v>
      </c>
      <c r="AF24" s="154">
        <v>348</v>
      </c>
      <c r="AG24" s="154">
        <v>1217</v>
      </c>
      <c r="AH24" s="154">
        <v>363</v>
      </c>
      <c r="AI24" s="154">
        <v>1270</v>
      </c>
      <c r="AJ24" s="154">
        <v>381</v>
      </c>
      <c r="AK24" s="154">
        <v>1336</v>
      </c>
      <c r="AL24" s="154">
        <v>401</v>
      </c>
      <c r="AM24" s="154">
        <v>1403</v>
      </c>
      <c r="AN24" s="154">
        <v>420</v>
      </c>
      <c r="AO24" s="154">
        <v>1469</v>
      </c>
      <c r="AP24" s="154">
        <v>439</v>
      </c>
      <c r="AQ24" s="154">
        <v>1535</v>
      </c>
      <c r="AR24" s="154">
        <v>458</v>
      </c>
      <c r="AS24" s="154">
        <v>1600</v>
      </c>
      <c r="AT24" s="154">
        <v>481</v>
      </c>
      <c r="AU24" s="154">
        <v>1684</v>
      </c>
      <c r="AV24" s="154">
        <v>505</v>
      </c>
      <c r="AW24" s="154">
        <v>1768</v>
      </c>
      <c r="AX24" s="154">
        <v>529</v>
      </c>
      <c r="AY24" s="154">
        <v>1852</v>
      </c>
      <c r="AZ24" s="154">
        <v>553</v>
      </c>
      <c r="BA24" s="154">
        <v>1936</v>
      </c>
      <c r="BB24" s="154">
        <v>577</v>
      </c>
      <c r="BC24" s="154">
        <v>2019</v>
      </c>
      <c r="BD24" s="154"/>
      <c r="BE24" s="154"/>
    </row>
    <row r="25" spans="1:57" s="156" customFormat="1" ht="11.1" customHeight="1">
      <c r="A25" s="153">
        <v>19</v>
      </c>
      <c r="B25" s="154">
        <v>148</v>
      </c>
      <c r="C25" s="154">
        <v>516</v>
      </c>
      <c r="D25" s="154">
        <v>167</v>
      </c>
      <c r="E25" s="154">
        <v>584</v>
      </c>
      <c r="F25" s="154">
        <v>179</v>
      </c>
      <c r="G25" s="154">
        <v>629</v>
      </c>
      <c r="H25" s="154">
        <v>211</v>
      </c>
      <c r="I25" s="154">
        <v>737</v>
      </c>
      <c r="J25" s="154">
        <v>220</v>
      </c>
      <c r="K25" s="154">
        <v>768</v>
      </c>
      <c r="L25" s="154">
        <v>230</v>
      </c>
      <c r="M25" s="154">
        <v>805</v>
      </c>
      <c r="N25" s="154">
        <v>238</v>
      </c>
      <c r="O25" s="154">
        <v>832</v>
      </c>
      <c r="P25" s="154">
        <v>253</v>
      </c>
      <c r="Q25" s="154">
        <v>886</v>
      </c>
      <c r="R25" s="154">
        <v>266</v>
      </c>
      <c r="S25" s="154">
        <v>932</v>
      </c>
      <c r="T25" s="154">
        <v>280</v>
      </c>
      <c r="U25" s="154">
        <v>978</v>
      </c>
      <c r="V25" s="154">
        <v>293</v>
      </c>
      <c r="W25" s="154">
        <v>1025</v>
      </c>
      <c r="X25" s="154">
        <v>303</v>
      </c>
      <c r="Y25" s="154">
        <v>1061</v>
      </c>
      <c r="Z25" s="154">
        <v>319</v>
      </c>
      <c r="AA25" s="154">
        <v>1117</v>
      </c>
      <c r="AB25" s="154">
        <v>335</v>
      </c>
      <c r="AC25" s="154">
        <v>1173</v>
      </c>
      <c r="AD25" s="154">
        <v>351</v>
      </c>
      <c r="AE25" s="154">
        <v>1229</v>
      </c>
      <c r="AF25" s="154">
        <v>367</v>
      </c>
      <c r="AG25" s="154">
        <v>1284</v>
      </c>
      <c r="AH25" s="154">
        <v>383</v>
      </c>
      <c r="AI25" s="154">
        <v>1341</v>
      </c>
      <c r="AJ25" s="154">
        <v>403</v>
      </c>
      <c r="AK25" s="154">
        <v>1410</v>
      </c>
      <c r="AL25" s="154">
        <v>423</v>
      </c>
      <c r="AM25" s="154">
        <v>1480</v>
      </c>
      <c r="AN25" s="154">
        <v>443</v>
      </c>
      <c r="AO25" s="154">
        <v>1550</v>
      </c>
      <c r="AP25" s="154">
        <v>463</v>
      </c>
      <c r="AQ25" s="154">
        <v>1620</v>
      </c>
      <c r="AR25" s="154">
        <v>483</v>
      </c>
      <c r="AS25" s="154">
        <v>1690</v>
      </c>
      <c r="AT25" s="154">
        <v>508</v>
      </c>
      <c r="AU25" s="154">
        <v>1778</v>
      </c>
      <c r="AV25" s="154">
        <v>534</v>
      </c>
      <c r="AW25" s="154">
        <v>1867</v>
      </c>
      <c r="AX25" s="154">
        <v>558</v>
      </c>
      <c r="AY25" s="154">
        <v>1955</v>
      </c>
      <c r="AZ25" s="154">
        <v>584</v>
      </c>
      <c r="BA25" s="154">
        <v>2044</v>
      </c>
      <c r="BB25" s="154">
        <v>609</v>
      </c>
      <c r="BC25" s="154">
        <v>2132</v>
      </c>
      <c r="BD25" s="154"/>
      <c r="BE25" s="154"/>
    </row>
    <row r="26" spans="1:57" s="156" customFormat="1" ht="11.1" customHeight="1">
      <c r="A26" s="153">
        <v>20</v>
      </c>
      <c r="B26" s="154">
        <v>156</v>
      </c>
      <c r="C26" s="154">
        <v>544</v>
      </c>
      <c r="D26" s="154">
        <v>176</v>
      </c>
      <c r="E26" s="154">
        <v>615</v>
      </c>
      <c r="F26" s="154">
        <v>189</v>
      </c>
      <c r="G26" s="154">
        <v>662</v>
      </c>
      <c r="H26" s="154">
        <v>222</v>
      </c>
      <c r="I26" s="154">
        <v>776</v>
      </c>
      <c r="J26" s="154">
        <v>231</v>
      </c>
      <c r="K26" s="154">
        <v>809</v>
      </c>
      <c r="L26" s="154">
        <v>242</v>
      </c>
      <c r="M26" s="154">
        <v>847</v>
      </c>
      <c r="N26" s="154">
        <v>250</v>
      </c>
      <c r="O26" s="154">
        <v>876</v>
      </c>
      <c r="P26" s="154">
        <v>266</v>
      </c>
      <c r="Q26" s="154">
        <v>933</v>
      </c>
      <c r="R26" s="154">
        <v>280</v>
      </c>
      <c r="S26" s="154">
        <v>980</v>
      </c>
      <c r="T26" s="154">
        <v>294</v>
      </c>
      <c r="U26" s="154">
        <v>1029</v>
      </c>
      <c r="V26" s="154">
        <v>308</v>
      </c>
      <c r="W26" s="154">
        <v>1078</v>
      </c>
      <c r="X26" s="154">
        <v>319</v>
      </c>
      <c r="Y26" s="154">
        <v>1117</v>
      </c>
      <c r="Z26" s="154">
        <v>336</v>
      </c>
      <c r="AA26" s="154">
        <v>1176</v>
      </c>
      <c r="AB26" s="154">
        <v>353</v>
      </c>
      <c r="AC26" s="154">
        <v>1235</v>
      </c>
      <c r="AD26" s="154">
        <v>369</v>
      </c>
      <c r="AE26" s="154">
        <v>1293</v>
      </c>
      <c r="AF26" s="154">
        <v>387</v>
      </c>
      <c r="AG26" s="154">
        <v>1353</v>
      </c>
      <c r="AH26" s="154">
        <v>403</v>
      </c>
      <c r="AI26" s="154">
        <v>1411</v>
      </c>
      <c r="AJ26" s="154">
        <v>424</v>
      </c>
      <c r="AK26" s="154">
        <v>1484</v>
      </c>
      <c r="AL26" s="154">
        <v>445</v>
      </c>
      <c r="AM26" s="154">
        <v>1558</v>
      </c>
      <c r="AN26" s="154">
        <v>466</v>
      </c>
      <c r="AO26" s="154">
        <v>1631</v>
      </c>
      <c r="AP26" s="154">
        <v>487</v>
      </c>
      <c r="AQ26" s="154">
        <v>1705</v>
      </c>
      <c r="AR26" s="154">
        <v>508</v>
      </c>
      <c r="AS26" s="154">
        <v>1778</v>
      </c>
      <c r="AT26" s="154">
        <v>535</v>
      </c>
      <c r="AU26" s="154">
        <v>1872</v>
      </c>
      <c r="AV26" s="154">
        <v>561</v>
      </c>
      <c r="AW26" s="154">
        <v>1965</v>
      </c>
      <c r="AX26" s="154">
        <v>588</v>
      </c>
      <c r="AY26" s="154">
        <v>2058</v>
      </c>
      <c r="AZ26" s="154">
        <v>615</v>
      </c>
      <c r="BA26" s="154">
        <v>2151</v>
      </c>
      <c r="BB26" s="154">
        <v>641</v>
      </c>
      <c r="BC26" s="154">
        <v>2244</v>
      </c>
      <c r="BD26" s="154"/>
      <c r="BE26" s="154"/>
    </row>
    <row r="27" spans="1:57" s="156" customFormat="1" ht="11.1" customHeight="1">
      <c r="A27" s="153">
        <v>21</v>
      </c>
      <c r="B27" s="154">
        <v>164</v>
      </c>
      <c r="C27" s="154">
        <v>571</v>
      </c>
      <c r="D27" s="154">
        <v>185</v>
      </c>
      <c r="E27" s="154">
        <v>645</v>
      </c>
      <c r="F27" s="154">
        <v>199</v>
      </c>
      <c r="G27" s="154">
        <v>694</v>
      </c>
      <c r="H27" s="154">
        <v>233</v>
      </c>
      <c r="I27" s="154">
        <v>815</v>
      </c>
      <c r="J27" s="154">
        <v>242</v>
      </c>
      <c r="K27" s="154">
        <v>849</v>
      </c>
      <c r="L27" s="154">
        <v>254</v>
      </c>
      <c r="M27" s="154">
        <v>889</v>
      </c>
      <c r="N27" s="154">
        <v>263</v>
      </c>
      <c r="O27" s="154">
        <v>920</v>
      </c>
      <c r="P27" s="154">
        <v>280</v>
      </c>
      <c r="Q27" s="154">
        <v>980</v>
      </c>
      <c r="R27" s="154">
        <v>294</v>
      </c>
      <c r="S27" s="154">
        <v>1029</v>
      </c>
      <c r="T27" s="154">
        <v>308</v>
      </c>
      <c r="U27" s="154">
        <v>1081</v>
      </c>
      <c r="V27" s="154">
        <v>324</v>
      </c>
      <c r="W27" s="154">
        <v>1132</v>
      </c>
      <c r="X27" s="154">
        <v>335</v>
      </c>
      <c r="Y27" s="154">
        <v>1173</v>
      </c>
      <c r="Z27" s="154">
        <v>353</v>
      </c>
      <c r="AA27" s="154">
        <v>1235</v>
      </c>
      <c r="AB27" s="154">
        <v>370</v>
      </c>
      <c r="AC27" s="154">
        <v>1296</v>
      </c>
      <c r="AD27" s="154">
        <v>388</v>
      </c>
      <c r="AE27" s="154">
        <v>1358</v>
      </c>
      <c r="AF27" s="154">
        <v>406</v>
      </c>
      <c r="AG27" s="154">
        <v>1420</v>
      </c>
      <c r="AH27" s="154">
        <v>423</v>
      </c>
      <c r="AI27" s="154">
        <v>1482</v>
      </c>
      <c r="AJ27" s="154">
        <v>445</v>
      </c>
      <c r="AK27" s="154">
        <v>1558</v>
      </c>
      <c r="AL27" s="154">
        <v>468</v>
      </c>
      <c r="AM27" s="154">
        <v>1636</v>
      </c>
      <c r="AN27" s="154">
        <v>490</v>
      </c>
      <c r="AO27" s="154">
        <v>1713</v>
      </c>
      <c r="AP27" s="154">
        <v>512</v>
      </c>
      <c r="AQ27" s="154">
        <v>1791</v>
      </c>
      <c r="AR27" s="154">
        <v>534</v>
      </c>
      <c r="AS27" s="154">
        <v>1868</v>
      </c>
      <c r="AT27" s="154">
        <v>561</v>
      </c>
      <c r="AU27" s="154">
        <v>1965</v>
      </c>
      <c r="AV27" s="154">
        <v>589</v>
      </c>
      <c r="AW27" s="154">
        <v>2063</v>
      </c>
      <c r="AX27" s="154">
        <v>618</v>
      </c>
      <c r="AY27" s="154">
        <v>2161</v>
      </c>
      <c r="AZ27" s="154">
        <v>645</v>
      </c>
      <c r="BA27" s="154">
        <v>2259</v>
      </c>
      <c r="BB27" s="154">
        <v>673</v>
      </c>
      <c r="BC27" s="154">
        <v>2356</v>
      </c>
      <c r="BD27" s="154"/>
      <c r="BE27" s="154"/>
    </row>
    <row r="28" spans="1:57" s="156" customFormat="1" ht="11.1" customHeight="1">
      <c r="A28" s="153">
        <v>22</v>
      </c>
      <c r="B28" s="154">
        <v>171</v>
      </c>
      <c r="C28" s="154">
        <v>598</v>
      </c>
      <c r="D28" s="154">
        <v>193</v>
      </c>
      <c r="E28" s="154">
        <v>676</v>
      </c>
      <c r="F28" s="154">
        <v>208</v>
      </c>
      <c r="G28" s="154">
        <v>727</v>
      </c>
      <c r="H28" s="154">
        <v>244</v>
      </c>
      <c r="I28" s="154">
        <v>853</v>
      </c>
      <c r="J28" s="154">
        <v>254</v>
      </c>
      <c r="K28" s="154">
        <v>890</v>
      </c>
      <c r="L28" s="154">
        <v>266</v>
      </c>
      <c r="M28" s="154">
        <v>932</v>
      </c>
      <c r="N28" s="154">
        <v>275</v>
      </c>
      <c r="O28" s="154">
        <v>964</v>
      </c>
      <c r="P28" s="154">
        <v>293</v>
      </c>
      <c r="Q28" s="154">
        <v>1027</v>
      </c>
      <c r="R28" s="154">
        <v>308</v>
      </c>
      <c r="S28" s="154">
        <v>1079</v>
      </c>
      <c r="T28" s="154">
        <v>324</v>
      </c>
      <c r="U28" s="154">
        <v>1133</v>
      </c>
      <c r="V28" s="154">
        <v>339</v>
      </c>
      <c r="W28" s="154">
        <v>1186</v>
      </c>
      <c r="X28" s="154">
        <v>351</v>
      </c>
      <c r="Y28" s="154">
        <v>1229</v>
      </c>
      <c r="Z28" s="154">
        <v>369</v>
      </c>
      <c r="AA28" s="154">
        <v>1293</v>
      </c>
      <c r="AB28" s="154">
        <v>388</v>
      </c>
      <c r="AC28" s="154">
        <v>1358</v>
      </c>
      <c r="AD28" s="154">
        <v>407</v>
      </c>
      <c r="AE28" s="154">
        <v>1423</v>
      </c>
      <c r="AF28" s="154">
        <v>425</v>
      </c>
      <c r="AG28" s="154">
        <v>1488</v>
      </c>
      <c r="AH28" s="154">
        <v>443</v>
      </c>
      <c r="AI28" s="154">
        <v>1552</v>
      </c>
      <c r="AJ28" s="154">
        <v>466</v>
      </c>
      <c r="AK28" s="154">
        <v>1634</v>
      </c>
      <c r="AL28" s="154">
        <v>490</v>
      </c>
      <c r="AM28" s="154">
        <v>1714</v>
      </c>
      <c r="AN28" s="154">
        <v>513</v>
      </c>
      <c r="AO28" s="154">
        <v>1795</v>
      </c>
      <c r="AP28" s="154">
        <v>536</v>
      </c>
      <c r="AQ28" s="154">
        <v>1876</v>
      </c>
      <c r="AR28" s="154">
        <v>559</v>
      </c>
      <c r="AS28" s="154">
        <v>1956</v>
      </c>
      <c r="AT28" s="154">
        <v>588</v>
      </c>
      <c r="AU28" s="154">
        <v>2059</v>
      </c>
      <c r="AV28" s="154">
        <v>618</v>
      </c>
      <c r="AW28" s="154">
        <v>2162</v>
      </c>
      <c r="AX28" s="154">
        <v>647</v>
      </c>
      <c r="AY28" s="154">
        <v>2264</v>
      </c>
      <c r="AZ28" s="154">
        <v>676</v>
      </c>
      <c r="BA28" s="154">
        <v>2366</v>
      </c>
      <c r="BB28" s="154">
        <v>705</v>
      </c>
      <c r="BC28" s="154">
        <v>2469</v>
      </c>
      <c r="BD28" s="154"/>
      <c r="BE28" s="154"/>
    </row>
    <row r="29" spans="1:57" s="156" customFormat="1" ht="11.1" customHeight="1">
      <c r="A29" s="153">
        <v>23</v>
      </c>
      <c r="B29" s="154">
        <v>179</v>
      </c>
      <c r="C29" s="154">
        <v>626</v>
      </c>
      <c r="D29" s="154">
        <v>202</v>
      </c>
      <c r="E29" s="154">
        <v>706</v>
      </c>
      <c r="F29" s="154">
        <v>218</v>
      </c>
      <c r="G29" s="154">
        <v>760</v>
      </c>
      <c r="H29" s="154">
        <v>255</v>
      </c>
      <c r="I29" s="154">
        <v>893</v>
      </c>
      <c r="J29" s="154">
        <v>265</v>
      </c>
      <c r="K29" s="154">
        <v>930</v>
      </c>
      <c r="L29" s="154">
        <v>278</v>
      </c>
      <c r="M29" s="154">
        <v>974</v>
      </c>
      <c r="N29" s="154">
        <v>287</v>
      </c>
      <c r="O29" s="154">
        <v>1008</v>
      </c>
      <c r="P29" s="154">
        <v>306</v>
      </c>
      <c r="Q29" s="154">
        <v>1073</v>
      </c>
      <c r="R29" s="154">
        <v>322</v>
      </c>
      <c r="S29" s="154">
        <v>1127</v>
      </c>
      <c r="T29" s="154">
        <v>338</v>
      </c>
      <c r="U29" s="154">
        <v>1184</v>
      </c>
      <c r="V29" s="154">
        <v>354</v>
      </c>
      <c r="W29" s="154">
        <v>1240</v>
      </c>
      <c r="X29" s="154">
        <v>367</v>
      </c>
      <c r="Y29" s="154">
        <v>1284</v>
      </c>
      <c r="Z29" s="154">
        <v>387</v>
      </c>
      <c r="AA29" s="154">
        <v>1353</v>
      </c>
      <c r="AB29" s="154">
        <v>406</v>
      </c>
      <c r="AC29" s="154">
        <v>1420</v>
      </c>
      <c r="AD29" s="154">
        <v>425</v>
      </c>
      <c r="AE29" s="154">
        <v>1488</v>
      </c>
      <c r="AF29" s="154">
        <v>444</v>
      </c>
      <c r="AG29" s="154">
        <v>1555</v>
      </c>
      <c r="AH29" s="154">
        <v>464</v>
      </c>
      <c r="AI29" s="154">
        <v>1623</v>
      </c>
      <c r="AJ29" s="154">
        <v>487</v>
      </c>
      <c r="AK29" s="154">
        <v>1708</v>
      </c>
      <c r="AL29" s="154">
        <v>512</v>
      </c>
      <c r="AM29" s="154">
        <v>1792</v>
      </c>
      <c r="AN29" s="154">
        <v>536</v>
      </c>
      <c r="AO29" s="154">
        <v>1877</v>
      </c>
      <c r="AP29" s="154">
        <v>560</v>
      </c>
      <c r="AQ29" s="154">
        <v>1961</v>
      </c>
      <c r="AR29" s="154">
        <v>585</v>
      </c>
      <c r="AS29" s="154">
        <v>2046</v>
      </c>
      <c r="AT29" s="154">
        <v>615</v>
      </c>
      <c r="AU29" s="154">
        <v>2153</v>
      </c>
      <c r="AV29" s="154">
        <v>645</v>
      </c>
      <c r="AW29" s="154">
        <v>2259</v>
      </c>
      <c r="AX29" s="154">
        <v>676</v>
      </c>
      <c r="AY29" s="154">
        <v>2366</v>
      </c>
      <c r="AZ29" s="154">
        <v>706</v>
      </c>
      <c r="BA29" s="154">
        <v>2474</v>
      </c>
      <c r="BB29" s="154">
        <v>737</v>
      </c>
      <c r="BC29" s="154">
        <v>2581</v>
      </c>
      <c r="BD29" s="154"/>
      <c r="BE29" s="154"/>
    </row>
    <row r="30" spans="1:57" s="156" customFormat="1" ht="11.1" customHeight="1">
      <c r="A30" s="153">
        <v>24</v>
      </c>
      <c r="B30" s="154">
        <v>187</v>
      </c>
      <c r="C30" s="154">
        <v>653</v>
      </c>
      <c r="D30" s="154">
        <v>211</v>
      </c>
      <c r="E30" s="154">
        <v>737</v>
      </c>
      <c r="F30" s="154">
        <v>227</v>
      </c>
      <c r="G30" s="154">
        <v>794</v>
      </c>
      <c r="H30" s="154">
        <v>266</v>
      </c>
      <c r="I30" s="154">
        <v>932</v>
      </c>
      <c r="J30" s="154">
        <v>277</v>
      </c>
      <c r="K30" s="154">
        <v>970</v>
      </c>
      <c r="L30" s="154">
        <v>291</v>
      </c>
      <c r="M30" s="154">
        <v>1016</v>
      </c>
      <c r="N30" s="154">
        <v>301</v>
      </c>
      <c r="O30" s="154">
        <v>1051</v>
      </c>
      <c r="P30" s="154">
        <v>320</v>
      </c>
      <c r="Q30" s="154">
        <v>1120</v>
      </c>
      <c r="R30" s="154">
        <v>336</v>
      </c>
      <c r="S30" s="154">
        <v>1176</v>
      </c>
      <c r="T30" s="154">
        <v>353</v>
      </c>
      <c r="U30" s="154">
        <v>1236</v>
      </c>
      <c r="V30" s="154">
        <v>369</v>
      </c>
      <c r="W30" s="154">
        <v>1293</v>
      </c>
      <c r="X30" s="154">
        <v>383</v>
      </c>
      <c r="Y30" s="154">
        <v>1341</v>
      </c>
      <c r="Z30" s="154">
        <v>403</v>
      </c>
      <c r="AA30" s="154">
        <v>1411</v>
      </c>
      <c r="AB30" s="154">
        <v>423</v>
      </c>
      <c r="AC30" s="154">
        <v>1482</v>
      </c>
      <c r="AD30" s="154">
        <v>443</v>
      </c>
      <c r="AE30" s="154">
        <v>1552</v>
      </c>
      <c r="AF30" s="154">
        <v>464</v>
      </c>
      <c r="AG30" s="154">
        <v>1623</v>
      </c>
      <c r="AH30" s="154">
        <v>484</v>
      </c>
      <c r="AI30" s="154">
        <v>1693</v>
      </c>
      <c r="AJ30" s="154">
        <v>509</v>
      </c>
      <c r="AK30" s="154">
        <v>1782</v>
      </c>
      <c r="AL30" s="154">
        <v>534</v>
      </c>
      <c r="AM30" s="154">
        <v>1870</v>
      </c>
      <c r="AN30" s="154">
        <v>559</v>
      </c>
      <c r="AO30" s="154">
        <v>1958</v>
      </c>
      <c r="AP30" s="154">
        <v>585</v>
      </c>
      <c r="AQ30" s="154">
        <v>2046</v>
      </c>
      <c r="AR30" s="154">
        <v>610</v>
      </c>
      <c r="AS30" s="154">
        <v>2134</v>
      </c>
      <c r="AT30" s="154">
        <v>642</v>
      </c>
      <c r="AU30" s="154">
        <v>2246</v>
      </c>
      <c r="AV30" s="154">
        <v>674</v>
      </c>
      <c r="AW30" s="154">
        <v>2358</v>
      </c>
      <c r="AX30" s="154">
        <v>705</v>
      </c>
      <c r="AY30" s="154">
        <v>2469</v>
      </c>
      <c r="AZ30" s="154">
        <v>737</v>
      </c>
      <c r="BA30" s="154">
        <v>2581</v>
      </c>
      <c r="BB30" s="154">
        <v>769</v>
      </c>
      <c r="BC30" s="154">
        <v>2693</v>
      </c>
      <c r="BD30" s="154"/>
      <c r="BE30" s="154"/>
    </row>
    <row r="31" spans="1:57" s="156" customFormat="1" ht="11.1" customHeight="1">
      <c r="A31" s="153">
        <v>25</v>
      </c>
      <c r="B31" s="154">
        <v>195</v>
      </c>
      <c r="C31" s="154">
        <v>680</v>
      </c>
      <c r="D31" s="154">
        <v>220</v>
      </c>
      <c r="E31" s="154">
        <v>768</v>
      </c>
      <c r="F31" s="154">
        <v>237</v>
      </c>
      <c r="G31" s="154">
        <v>827</v>
      </c>
      <c r="H31" s="154">
        <v>277</v>
      </c>
      <c r="I31" s="154">
        <v>970</v>
      </c>
      <c r="J31" s="154">
        <v>289</v>
      </c>
      <c r="K31" s="154">
        <v>1010</v>
      </c>
      <c r="L31" s="154">
        <v>303</v>
      </c>
      <c r="M31" s="154">
        <v>1059</v>
      </c>
      <c r="N31" s="154">
        <v>313</v>
      </c>
      <c r="O31" s="154">
        <v>1095</v>
      </c>
      <c r="P31" s="154">
        <v>334</v>
      </c>
      <c r="Q31" s="154">
        <v>1167</v>
      </c>
      <c r="R31" s="154">
        <v>350</v>
      </c>
      <c r="S31" s="154">
        <v>1226</v>
      </c>
      <c r="T31" s="154">
        <v>368</v>
      </c>
      <c r="U31" s="154">
        <v>1287</v>
      </c>
      <c r="V31" s="154">
        <v>385</v>
      </c>
      <c r="W31" s="154">
        <v>1347</v>
      </c>
      <c r="X31" s="154">
        <v>399</v>
      </c>
      <c r="Y31" s="154">
        <v>1397</v>
      </c>
      <c r="Z31" s="154">
        <v>420</v>
      </c>
      <c r="AA31" s="154">
        <v>1470</v>
      </c>
      <c r="AB31" s="154">
        <v>441</v>
      </c>
      <c r="AC31" s="154">
        <v>1544</v>
      </c>
      <c r="AD31" s="154">
        <v>462</v>
      </c>
      <c r="AE31" s="154">
        <v>1617</v>
      </c>
      <c r="AF31" s="154">
        <v>483</v>
      </c>
      <c r="AG31" s="154">
        <v>1691</v>
      </c>
      <c r="AH31" s="154">
        <v>504</v>
      </c>
      <c r="AI31" s="154">
        <v>1764</v>
      </c>
      <c r="AJ31" s="154">
        <v>531</v>
      </c>
      <c r="AK31" s="154">
        <v>1856</v>
      </c>
      <c r="AL31" s="154">
        <v>557</v>
      </c>
      <c r="AM31" s="154">
        <v>1948</v>
      </c>
      <c r="AN31" s="154">
        <v>583</v>
      </c>
      <c r="AO31" s="154">
        <v>2039</v>
      </c>
      <c r="AP31" s="154">
        <v>609</v>
      </c>
      <c r="AQ31" s="154">
        <v>2132</v>
      </c>
      <c r="AR31" s="154">
        <v>636</v>
      </c>
      <c r="AS31" s="154">
        <v>2224</v>
      </c>
      <c r="AT31" s="154">
        <v>669</v>
      </c>
      <c r="AU31" s="154">
        <v>2340</v>
      </c>
      <c r="AV31" s="154">
        <v>702</v>
      </c>
      <c r="AW31" s="154">
        <v>2456</v>
      </c>
      <c r="AX31" s="154">
        <v>735</v>
      </c>
      <c r="AY31" s="154">
        <v>2573</v>
      </c>
      <c r="AZ31" s="154">
        <v>768</v>
      </c>
      <c r="BA31" s="154">
        <v>2689</v>
      </c>
      <c r="BB31" s="154">
        <v>801</v>
      </c>
      <c r="BC31" s="154">
        <v>2805</v>
      </c>
      <c r="BD31" s="154"/>
      <c r="BE31" s="154"/>
    </row>
    <row r="32" spans="1:57" s="156" customFormat="1" ht="11.1" customHeight="1">
      <c r="A32" s="153">
        <v>26</v>
      </c>
      <c r="B32" s="154">
        <v>202</v>
      </c>
      <c r="C32" s="154">
        <v>707</v>
      </c>
      <c r="D32" s="154">
        <v>228</v>
      </c>
      <c r="E32" s="154">
        <v>799</v>
      </c>
      <c r="F32" s="154">
        <v>245</v>
      </c>
      <c r="G32" s="154">
        <v>860</v>
      </c>
      <c r="H32" s="154">
        <v>288</v>
      </c>
      <c r="I32" s="154">
        <v>1009</v>
      </c>
      <c r="J32" s="154">
        <v>301</v>
      </c>
      <c r="K32" s="154">
        <v>1051</v>
      </c>
      <c r="L32" s="154">
        <v>315</v>
      </c>
      <c r="M32" s="154">
        <v>1101</v>
      </c>
      <c r="N32" s="154">
        <v>325</v>
      </c>
      <c r="O32" s="154">
        <v>1138</v>
      </c>
      <c r="P32" s="154">
        <v>347</v>
      </c>
      <c r="Q32" s="154">
        <v>1214</v>
      </c>
      <c r="R32" s="154">
        <v>364</v>
      </c>
      <c r="S32" s="154">
        <v>1274</v>
      </c>
      <c r="T32" s="154">
        <v>382</v>
      </c>
      <c r="U32" s="154">
        <v>1338</v>
      </c>
      <c r="V32" s="154">
        <v>400</v>
      </c>
      <c r="W32" s="154">
        <v>1401</v>
      </c>
      <c r="X32" s="154">
        <v>415</v>
      </c>
      <c r="Y32" s="154">
        <v>1452</v>
      </c>
      <c r="Z32" s="154">
        <v>437</v>
      </c>
      <c r="AA32" s="154">
        <v>1529</v>
      </c>
      <c r="AB32" s="154">
        <v>459</v>
      </c>
      <c r="AC32" s="154">
        <v>1605</v>
      </c>
      <c r="AD32" s="154">
        <v>481</v>
      </c>
      <c r="AE32" s="154">
        <v>1682</v>
      </c>
      <c r="AF32" s="154">
        <v>502</v>
      </c>
      <c r="AG32" s="154">
        <v>1758</v>
      </c>
      <c r="AH32" s="154">
        <v>524</v>
      </c>
      <c r="AI32" s="154">
        <v>1835</v>
      </c>
      <c r="AJ32" s="154">
        <v>552</v>
      </c>
      <c r="AK32" s="154">
        <v>1930</v>
      </c>
      <c r="AL32" s="154">
        <v>579</v>
      </c>
      <c r="AM32" s="154">
        <v>2026</v>
      </c>
      <c r="AN32" s="154">
        <v>606</v>
      </c>
      <c r="AO32" s="154">
        <v>2121</v>
      </c>
      <c r="AP32" s="154">
        <v>633</v>
      </c>
      <c r="AQ32" s="154">
        <v>2217</v>
      </c>
      <c r="AR32" s="154">
        <v>661</v>
      </c>
      <c r="AS32" s="154">
        <v>2312</v>
      </c>
      <c r="AT32" s="154">
        <v>695</v>
      </c>
      <c r="AU32" s="154">
        <v>2434</v>
      </c>
      <c r="AV32" s="154">
        <v>730</v>
      </c>
      <c r="AW32" s="154">
        <v>2554</v>
      </c>
      <c r="AX32" s="154">
        <v>765</v>
      </c>
      <c r="AY32" s="154">
        <v>2676</v>
      </c>
      <c r="AZ32" s="154">
        <v>799</v>
      </c>
      <c r="BA32" s="154">
        <v>2796</v>
      </c>
      <c r="BB32" s="154">
        <v>833</v>
      </c>
      <c r="BC32" s="154">
        <v>2918</v>
      </c>
      <c r="BD32" s="154"/>
      <c r="BE32" s="154"/>
    </row>
    <row r="33" spans="1:57" s="156" customFormat="1" ht="11.1" customHeight="1">
      <c r="A33" s="153">
        <v>27</v>
      </c>
      <c r="B33" s="154">
        <v>210</v>
      </c>
      <c r="C33" s="154">
        <v>734</v>
      </c>
      <c r="D33" s="154">
        <v>237</v>
      </c>
      <c r="E33" s="154">
        <v>830</v>
      </c>
      <c r="F33" s="154">
        <v>255</v>
      </c>
      <c r="G33" s="154">
        <v>893</v>
      </c>
      <c r="H33" s="154">
        <v>300</v>
      </c>
      <c r="I33" s="154">
        <v>1048</v>
      </c>
      <c r="J33" s="154">
        <v>312</v>
      </c>
      <c r="K33" s="154">
        <v>1092</v>
      </c>
      <c r="L33" s="154">
        <v>326</v>
      </c>
      <c r="M33" s="154">
        <v>1143</v>
      </c>
      <c r="N33" s="154">
        <v>338</v>
      </c>
      <c r="O33" s="154">
        <v>1183</v>
      </c>
      <c r="P33" s="154">
        <v>360</v>
      </c>
      <c r="Q33" s="154">
        <v>1260</v>
      </c>
      <c r="R33" s="154">
        <v>378</v>
      </c>
      <c r="S33" s="154">
        <v>1323</v>
      </c>
      <c r="T33" s="154">
        <v>397</v>
      </c>
      <c r="U33" s="154">
        <v>1389</v>
      </c>
      <c r="V33" s="154">
        <v>416</v>
      </c>
      <c r="W33" s="154">
        <v>1456</v>
      </c>
      <c r="X33" s="154">
        <v>431</v>
      </c>
      <c r="Y33" s="154">
        <v>1509</v>
      </c>
      <c r="Z33" s="154">
        <v>453</v>
      </c>
      <c r="AA33" s="154">
        <v>1587</v>
      </c>
      <c r="AB33" s="154">
        <v>476</v>
      </c>
      <c r="AC33" s="154">
        <v>1667</v>
      </c>
      <c r="AD33" s="154">
        <v>499</v>
      </c>
      <c r="AE33" s="154">
        <v>1746</v>
      </c>
      <c r="AF33" s="154">
        <v>522</v>
      </c>
      <c r="AG33" s="154">
        <v>1826</v>
      </c>
      <c r="AH33" s="154">
        <v>544</v>
      </c>
      <c r="AI33" s="154">
        <v>1905</v>
      </c>
      <c r="AJ33" s="154">
        <v>573</v>
      </c>
      <c r="AK33" s="154">
        <v>2004</v>
      </c>
      <c r="AL33" s="154">
        <v>601</v>
      </c>
      <c r="AM33" s="154">
        <v>2103</v>
      </c>
      <c r="AN33" s="154">
        <v>629</v>
      </c>
      <c r="AO33" s="154">
        <v>2203</v>
      </c>
      <c r="AP33" s="154">
        <v>658</v>
      </c>
      <c r="AQ33" s="154">
        <v>2302</v>
      </c>
      <c r="AR33" s="154">
        <v>686</v>
      </c>
      <c r="AS33" s="154">
        <v>2402</v>
      </c>
      <c r="AT33" s="154">
        <v>722</v>
      </c>
      <c r="AU33" s="154">
        <v>2527</v>
      </c>
      <c r="AV33" s="154">
        <v>758</v>
      </c>
      <c r="AW33" s="154">
        <v>2653</v>
      </c>
      <c r="AX33" s="154">
        <v>794</v>
      </c>
      <c r="AY33" s="154">
        <v>2779</v>
      </c>
      <c r="AZ33" s="154">
        <v>830</v>
      </c>
      <c r="BA33" s="154">
        <v>2904</v>
      </c>
      <c r="BB33" s="154">
        <v>865</v>
      </c>
      <c r="BC33" s="154">
        <v>3030</v>
      </c>
      <c r="BD33" s="154"/>
      <c r="BE33" s="154"/>
    </row>
    <row r="34" spans="1:57" s="156" customFormat="1" ht="11.1" customHeight="1">
      <c r="A34" s="153">
        <v>28</v>
      </c>
      <c r="B34" s="154">
        <v>218</v>
      </c>
      <c r="C34" s="154">
        <v>762</v>
      </c>
      <c r="D34" s="154">
        <v>245</v>
      </c>
      <c r="E34" s="154">
        <v>860</v>
      </c>
      <c r="F34" s="154">
        <v>264</v>
      </c>
      <c r="G34" s="154">
        <v>926</v>
      </c>
      <c r="H34" s="154">
        <v>311</v>
      </c>
      <c r="I34" s="154">
        <v>1086</v>
      </c>
      <c r="J34" s="154">
        <v>324</v>
      </c>
      <c r="K34" s="154">
        <v>1132</v>
      </c>
      <c r="L34" s="154">
        <v>338</v>
      </c>
      <c r="M34" s="154">
        <v>1186</v>
      </c>
      <c r="N34" s="154">
        <v>350</v>
      </c>
      <c r="O34" s="154">
        <v>1227</v>
      </c>
      <c r="P34" s="154">
        <v>374</v>
      </c>
      <c r="Q34" s="154">
        <v>1306</v>
      </c>
      <c r="R34" s="154">
        <v>392</v>
      </c>
      <c r="S34" s="154">
        <v>1373</v>
      </c>
      <c r="T34" s="154">
        <v>412</v>
      </c>
      <c r="U34" s="154">
        <v>1441</v>
      </c>
      <c r="V34" s="154">
        <v>431</v>
      </c>
      <c r="W34" s="154">
        <v>1509</v>
      </c>
      <c r="X34" s="154">
        <v>447</v>
      </c>
      <c r="Y34" s="154">
        <v>1564</v>
      </c>
      <c r="Z34" s="154">
        <v>471</v>
      </c>
      <c r="AA34" s="154">
        <v>1647</v>
      </c>
      <c r="AB34" s="154">
        <v>494</v>
      </c>
      <c r="AC34" s="154">
        <v>1729</v>
      </c>
      <c r="AD34" s="154">
        <v>517</v>
      </c>
      <c r="AE34" s="154">
        <v>1811</v>
      </c>
      <c r="AF34" s="154">
        <v>541</v>
      </c>
      <c r="AG34" s="154">
        <v>1893</v>
      </c>
      <c r="AH34" s="154">
        <v>565</v>
      </c>
      <c r="AI34" s="154">
        <v>1976</v>
      </c>
      <c r="AJ34" s="154">
        <v>594</v>
      </c>
      <c r="AK34" s="154">
        <v>2079</v>
      </c>
      <c r="AL34" s="154">
        <v>623</v>
      </c>
      <c r="AM34" s="154">
        <v>2182</v>
      </c>
      <c r="AN34" s="154">
        <v>653</v>
      </c>
      <c r="AO34" s="154">
        <v>2285</v>
      </c>
      <c r="AP34" s="154">
        <v>682</v>
      </c>
      <c r="AQ34" s="154">
        <v>2387</v>
      </c>
      <c r="AR34" s="154">
        <v>712</v>
      </c>
      <c r="AS34" s="154">
        <v>2490</v>
      </c>
      <c r="AT34" s="154">
        <v>748</v>
      </c>
      <c r="AU34" s="154">
        <v>2621</v>
      </c>
      <c r="AV34" s="154">
        <v>786</v>
      </c>
      <c r="AW34" s="154">
        <v>2751</v>
      </c>
      <c r="AX34" s="154">
        <v>823</v>
      </c>
      <c r="AY34" s="154">
        <v>2881</v>
      </c>
      <c r="AZ34" s="154">
        <v>860</v>
      </c>
      <c r="BA34" s="154">
        <v>3012</v>
      </c>
      <c r="BB34" s="154">
        <v>897</v>
      </c>
      <c r="BC34" s="154">
        <v>3142</v>
      </c>
      <c r="BD34" s="154"/>
      <c r="BE34" s="154"/>
    </row>
    <row r="35" spans="1:57" s="156" customFormat="1" ht="11.1" customHeight="1">
      <c r="A35" s="153">
        <v>29</v>
      </c>
      <c r="B35" s="154">
        <v>225</v>
      </c>
      <c r="C35" s="154">
        <v>789</v>
      </c>
      <c r="D35" s="154">
        <v>254</v>
      </c>
      <c r="E35" s="154">
        <v>891</v>
      </c>
      <c r="F35" s="154">
        <v>274</v>
      </c>
      <c r="G35" s="154">
        <v>959</v>
      </c>
      <c r="H35" s="154">
        <v>322</v>
      </c>
      <c r="I35" s="154">
        <v>1125</v>
      </c>
      <c r="J35" s="154">
        <v>335</v>
      </c>
      <c r="K35" s="154">
        <v>1173</v>
      </c>
      <c r="L35" s="154">
        <v>350</v>
      </c>
      <c r="M35" s="154">
        <v>1228</v>
      </c>
      <c r="N35" s="154">
        <v>363</v>
      </c>
      <c r="O35" s="154">
        <v>1270</v>
      </c>
      <c r="P35" s="154">
        <v>387</v>
      </c>
      <c r="Q35" s="154">
        <v>1353</v>
      </c>
      <c r="R35" s="154">
        <v>406</v>
      </c>
      <c r="S35" s="154">
        <v>1421</v>
      </c>
      <c r="T35" s="154">
        <v>427</v>
      </c>
      <c r="U35" s="154">
        <v>1493</v>
      </c>
      <c r="V35" s="154">
        <v>447</v>
      </c>
      <c r="W35" s="154">
        <v>1563</v>
      </c>
      <c r="X35" s="154">
        <v>463</v>
      </c>
      <c r="Y35" s="154">
        <v>1620</v>
      </c>
      <c r="Z35" s="154">
        <v>487</v>
      </c>
      <c r="AA35" s="154">
        <v>1705</v>
      </c>
      <c r="AB35" s="154">
        <v>512</v>
      </c>
      <c r="AC35" s="154">
        <v>1791</v>
      </c>
      <c r="AD35" s="154">
        <v>536</v>
      </c>
      <c r="AE35" s="154">
        <v>1876</v>
      </c>
      <c r="AF35" s="154">
        <v>560</v>
      </c>
      <c r="AG35" s="154">
        <v>1961</v>
      </c>
      <c r="AH35" s="154">
        <v>585</v>
      </c>
      <c r="AI35" s="154">
        <v>2046</v>
      </c>
      <c r="AJ35" s="154">
        <v>616</v>
      </c>
      <c r="AK35" s="154">
        <v>2153</v>
      </c>
      <c r="AL35" s="154">
        <v>645</v>
      </c>
      <c r="AM35" s="154">
        <v>2259</v>
      </c>
      <c r="AN35" s="154">
        <v>676</v>
      </c>
      <c r="AO35" s="154">
        <v>2366</v>
      </c>
      <c r="AP35" s="154">
        <v>706</v>
      </c>
      <c r="AQ35" s="154">
        <v>2472</v>
      </c>
      <c r="AR35" s="154">
        <v>737</v>
      </c>
      <c r="AS35" s="154">
        <v>2579</v>
      </c>
      <c r="AT35" s="154">
        <v>776</v>
      </c>
      <c r="AU35" s="154">
        <v>2714</v>
      </c>
      <c r="AV35" s="154">
        <v>815</v>
      </c>
      <c r="AW35" s="154">
        <v>2849</v>
      </c>
      <c r="AX35" s="154">
        <v>852</v>
      </c>
      <c r="AY35" s="154">
        <v>2984</v>
      </c>
      <c r="AZ35" s="154">
        <v>891</v>
      </c>
      <c r="BA35" s="154">
        <v>3119</v>
      </c>
      <c r="BB35" s="154">
        <v>930</v>
      </c>
      <c r="BC35" s="154">
        <v>3254</v>
      </c>
      <c r="BD35" s="154"/>
      <c r="BE35" s="154"/>
    </row>
    <row r="36" spans="1:57" s="156" customFormat="1" ht="11.1" customHeight="1" thickBot="1">
      <c r="A36" s="157">
        <v>30</v>
      </c>
      <c r="B36" s="158">
        <v>233</v>
      </c>
      <c r="C36" s="158">
        <v>816</v>
      </c>
      <c r="D36" s="158">
        <v>263</v>
      </c>
      <c r="E36" s="158">
        <v>922</v>
      </c>
      <c r="F36" s="158">
        <v>284</v>
      </c>
      <c r="G36" s="158">
        <v>993</v>
      </c>
      <c r="H36" s="158">
        <v>333</v>
      </c>
      <c r="I36" s="158">
        <v>1164</v>
      </c>
      <c r="J36" s="158">
        <v>347</v>
      </c>
      <c r="K36" s="158">
        <v>1213</v>
      </c>
      <c r="L36" s="158">
        <v>363</v>
      </c>
      <c r="M36" s="158">
        <v>1270</v>
      </c>
      <c r="N36" s="158">
        <v>376</v>
      </c>
      <c r="O36" s="158">
        <v>1314</v>
      </c>
      <c r="P36" s="158">
        <v>400</v>
      </c>
      <c r="Q36" s="158">
        <v>1400</v>
      </c>
      <c r="R36" s="158">
        <v>420</v>
      </c>
      <c r="S36" s="158">
        <v>1471</v>
      </c>
      <c r="T36" s="158">
        <v>441</v>
      </c>
      <c r="U36" s="158">
        <v>1544</v>
      </c>
      <c r="V36" s="158">
        <v>462</v>
      </c>
      <c r="W36" s="158">
        <v>1617</v>
      </c>
      <c r="X36" s="158">
        <v>479</v>
      </c>
      <c r="Y36" s="158">
        <v>1676</v>
      </c>
      <c r="Z36" s="158">
        <v>504</v>
      </c>
      <c r="AA36" s="158">
        <v>1764</v>
      </c>
      <c r="AB36" s="158">
        <v>529</v>
      </c>
      <c r="AC36" s="158">
        <v>1852</v>
      </c>
      <c r="AD36" s="158">
        <v>555</v>
      </c>
      <c r="AE36" s="158">
        <v>1941</v>
      </c>
      <c r="AF36" s="158">
        <v>579</v>
      </c>
      <c r="AG36" s="158">
        <v>2028</v>
      </c>
      <c r="AH36" s="158">
        <v>605</v>
      </c>
      <c r="AI36" s="158">
        <v>2117</v>
      </c>
      <c r="AJ36" s="158">
        <v>637</v>
      </c>
      <c r="AK36" s="158">
        <v>2227</v>
      </c>
      <c r="AL36" s="158">
        <v>668</v>
      </c>
      <c r="AM36" s="158">
        <v>2338</v>
      </c>
      <c r="AN36" s="158">
        <v>700</v>
      </c>
      <c r="AO36" s="158">
        <v>2447</v>
      </c>
      <c r="AP36" s="158">
        <v>731</v>
      </c>
      <c r="AQ36" s="158">
        <v>2558</v>
      </c>
      <c r="AR36" s="158">
        <v>763</v>
      </c>
      <c r="AS36" s="158">
        <v>2668</v>
      </c>
      <c r="AT36" s="158">
        <v>802</v>
      </c>
      <c r="AU36" s="158">
        <v>2807</v>
      </c>
      <c r="AV36" s="158">
        <v>842</v>
      </c>
      <c r="AW36" s="158">
        <v>2948</v>
      </c>
      <c r="AX36" s="158">
        <v>882</v>
      </c>
      <c r="AY36" s="158">
        <v>3087</v>
      </c>
      <c r="AZ36" s="158">
        <v>922</v>
      </c>
      <c r="BA36" s="158">
        <v>3226</v>
      </c>
      <c r="BB36" s="158">
        <v>962</v>
      </c>
      <c r="BC36" s="158">
        <v>3367</v>
      </c>
      <c r="BD36" s="158"/>
      <c r="BE36" s="158"/>
    </row>
    <row r="37" spans="1:57" s="156" customFormat="1" ht="11.1" customHeight="1" thickBot="1"/>
    <row r="38" spans="1:57" s="160" customFormat="1" ht="12" customHeight="1">
      <c r="A38" s="481" t="s">
        <v>267</v>
      </c>
      <c r="B38" s="481"/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481"/>
      <c r="N38" s="481"/>
      <c r="O38" s="481"/>
      <c r="P38" s="481"/>
      <c r="Q38" s="481"/>
      <c r="R38" s="481"/>
      <c r="S38" s="481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</row>
    <row r="39" spans="1:57" ht="12" customHeight="1">
      <c r="A39" s="444" t="s">
        <v>158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281"/>
      <c r="AC39" s="281"/>
    </row>
    <row r="40" spans="1:57" s="136" customFormat="1" ht="12" customHeight="1">
      <c r="A40" s="281" t="s">
        <v>268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1"/>
      <c r="AB40" s="281"/>
      <c r="AC40" s="281"/>
    </row>
    <row r="41" spans="1:57" ht="12" customHeight="1">
      <c r="A41" s="445" t="s">
        <v>52</v>
      </c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</row>
    <row r="42" spans="1:57">
      <c r="A42" s="446" t="s">
        <v>53</v>
      </c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282"/>
      <c r="X42" s="282"/>
      <c r="Y42" s="282"/>
      <c r="Z42" s="282"/>
      <c r="AA42" s="447" t="s">
        <v>269</v>
      </c>
      <c r="AB42" s="447"/>
      <c r="AC42" s="447"/>
    </row>
  </sheetData>
  <sheetProtection algorithmName="SHA-512" hashValue="2mJB3jXqXVaXF7kYtXGl1gv+hefdou/E5+RLSZdw9o09NNaPBjVFyzt2TR6pQvUWAUTL9pfP2oih8OcstDHdeA==" saltValue="x9Ks5n1uTepJymPiY+6b2g==" spinCount="100000" sheet="1" objects="1" scenarios="1" selectLockedCells="1" selectUnlockedCells="1"/>
  <mergeCells count="27">
    <mergeCell ref="A41:AC41"/>
    <mergeCell ref="A42:V42"/>
    <mergeCell ref="AA42:AC42"/>
    <mergeCell ref="B4:U4"/>
    <mergeCell ref="A2:Z2"/>
    <mergeCell ref="A3:AC3"/>
    <mergeCell ref="A4:A6"/>
    <mergeCell ref="V4:W4"/>
    <mergeCell ref="X4:Y4"/>
    <mergeCell ref="Z4:AA4"/>
    <mergeCell ref="AB4:AC4"/>
    <mergeCell ref="BB4:BC4"/>
    <mergeCell ref="BD4:BE4"/>
    <mergeCell ref="A38:AC38"/>
    <mergeCell ref="A39:AA39"/>
    <mergeCell ref="AV4:AW4"/>
    <mergeCell ref="AX4:AY4"/>
    <mergeCell ref="AZ4:BA4"/>
    <mergeCell ref="AP4:AQ4"/>
    <mergeCell ref="AR4:AS4"/>
    <mergeCell ref="AT4:AU4"/>
    <mergeCell ref="AD4:AE4"/>
    <mergeCell ref="AF4:AG4"/>
    <mergeCell ref="AH4:AI4"/>
    <mergeCell ref="AJ4:AK4"/>
    <mergeCell ref="AL4:AM4"/>
    <mergeCell ref="AN4:AO4"/>
  </mergeCells>
  <phoneticPr fontId="12" type="noConversion"/>
  <printOptions horizontalCentered="1"/>
  <pageMargins left="0.19685039370078741" right="0.19685039370078741" top="0.27559055118110237" bottom="7.874015748031496E-2" header="0.19685039370078741" footer="0.19685039370078741"/>
  <pageSetup paperSize="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1:J66"/>
  <sheetViews>
    <sheetView showGridLines="0" zoomScaleNormal="100" zoomScaleSheetLayoutView="80" workbookViewId="0">
      <pane ySplit="5" topLeftCell="A11" activePane="bottomLeft" state="frozen"/>
      <selection activeCell="C25" sqref="C25"/>
      <selection pane="bottomLeft" activeCell="C25" sqref="C25"/>
    </sheetView>
  </sheetViews>
  <sheetFormatPr defaultColWidth="8.75" defaultRowHeight="16.5"/>
  <cols>
    <col min="1" max="2" width="9.25" style="87" customWidth="1"/>
    <col min="3" max="3" width="11.25" style="91" customWidth="1"/>
    <col min="4" max="4" width="14.25" style="91" customWidth="1"/>
    <col min="5" max="8" width="12.75" style="91" customWidth="1"/>
    <col min="9" max="10" width="14.25" style="91" customWidth="1"/>
    <col min="11" max="16384" width="8.75" style="91"/>
  </cols>
  <sheetData>
    <row r="1" spans="1:10" s="86" customFormat="1">
      <c r="A1" s="84"/>
      <c r="B1" s="84"/>
      <c r="C1" s="85"/>
      <c r="D1" s="85"/>
      <c r="E1" s="85"/>
      <c r="F1" s="85">
        <v>1</v>
      </c>
      <c r="G1" s="85">
        <v>2</v>
      </c>
      <c r="H1" s="85">
        <v>3</v>
      </c>
      <c r="I1" s="85"/>
      <c r="J1" s="85"/>
    </row>
    <row r="2" spans="1:10" ht="25.5">
      <c r="C2" s="88"/>
      <c r="D2" s="89" t="s">
        <v>124</v>
      </c>
      <c r="E2" s="90"/>
      <c r="F2" s="90"/>
      <c r="G2" s="90"/>
      <c r="H2" s="90"/>
      <c r="I2" s="88"/>
      <c r="J2" s="88"/>
    </row>
    <row r="3" spans="1:10" ht="17.25" thickBot="1">
      <c r="C3" s="88"/>
      <c r="D3" s="90" t="s">
        <v>125</v>
      </c>
      <c r="E3" s="90"/>
      <c r="F3" s="90"/>
      <c r="G3" s="90"/>
      <c r="H3" s="90"/>
      <c r="I3" s="88"/>
      <c r="J3" s="92" t="s">
        <v>6</v>
      </c>
    </row>
    <row r="4" spans="1:10" ht="22.5" customHeight="1">
      <c r="C4" s="470" t="s">
        <v>126</v>
      </c>
      <c r="D4" s="472" t="s">
        <v>127</v>
      </c>
      <c r="E4" s="474" t="s">
        <v>8</v>
      </c>
      <c r="F4" s="475"/>
      <c r="G4" s="475"/>
      <c r="H4" s="476"/>
      <c r="I4" s="477" t="s">
        <v>128</v>
      </c>
      <c r="J4" s="468" t="s">
        <v>129</v>
      </c>
    </row>
    <row r="5" spans="1:10" ht="48" customHeight="1">
      <c r="C5" s="471"/>
      <c r="D5" s="473"/>
      <c r="E5" s="93" t="s">
        <v>12</v>
      </c>
      <c r="F5" s="94" t="s">
        <v>13</v>
      </c>
      <c r="G5" s="95" t="s">
        <v>130</v>
      </c>
      <c r="H5" s="95" t="s">
        <v>15</v>
      </c>
      <c r="I5" s="478"/>
      <c r="J5" s="469"/>
    </row>
    <row r="6" spans="1:10">
      <c r="A6" s="96">
        <v>0</v>
      </c>
      <c r="B6" s="96">
        <f>D6</f>
        <v>21009</v>
      </c>
      <c r="C6" s="97">
        <v>1</v>
      </c>
      <c r="D6" s="98">
        <v>21009</v>
      </c>
      <c r="E6" s="99">
        <f t="shared" ref="E6:E55" si="0">+ROUND(D6*0.0469*0.3,0)</f>
        <v>296</v>
      </c>
      <c r="F6" s="100">
        <f t="shared" ref="F6:F20" si="1">+E6*2</f>
        <v>592</v>
      </c>
      <c r="G6" s="100">
        <f t="shared" ref="G6:G55" si="2">+E6*3</f>
        <v>888</v>
      </c>
      <c r="H6" s="101">
        <f t="shared" ref="H6:H55" si="3">+E6*4</f>
        <v>1184</v>
      </c>
      <c r="I6" s="102">
        <f t="shared" ref="I6:I55" si="4">+ROUND(D6*0.0469*0.6*1.61,0)</f>
        <v>952</v>
      </c>
      <c r="J6" s="103">
        <f t="shared" ref="J6:J55" si="5">+ROUND(D6*0.0469*0.1*1.61,0)</f>
        <v>159</v>
      </c>
    </row>
    <row r="7" spans="1:10">
      <c r="A7" s="96">
        <f>B6+1</f>
        <v>21010</v>
      </c>
      <c r="B7" s="96">
        <f t="shared" ref="B7:B55" si="6">D7</f>
        <v>21900</v>
      </c>
      <c r="C7" s="97">
        <v>2</v>
      </c>
      <c r="D7" s="98">
        <v>21900</v>
      </c>
      <c r="E7" s="99">
        <f t="shared" si="0"/>
        <v>308</v>
      </c>
      <c r="F7" s="100">
        <f t="shared" si="1"/>
        <v>616</v>
      </c>
      <c r="G7" s="100">
        <f t="shared" si="2"/>
        <v>924</v>
      </c>
      <c r="H7" s="101">
        <f t="shared" si="3"/>
        <v>1232</v>
      </c>
      <c r="I7" s="102">
        <f t="shared" si="4"/>
        <v>992</v>
      </c>
      <c r="J7" s="103">
        <f t="shared" si="5"/>
        <v>165</v>
      </c>
    </row>
    <row r="8" spans="1:10">
      <c r="A8" s="96">
        <f t="shared" ref="A8:A55" si="7">B7+1</f>
        <v>21901</v>
      </c>
      <c r="B8" s="96">
        <f t="shared" si="6"/>
        <v>22800</v>
      </c>
      <c r="C8" s="104">
        <f t="shared" ref="C8:C55" si="8">+C7+1</f>
        <v>3</v>
      </c>
      <c r="D8" s="105">
        <v>22800</v>
      </c>
      <c r="E8" s="106">
        <f t="shared" si="0"/>
        <v>321</v>
      </c>
      <c r="F8" s="107">
        <f t="shared" si="1"/>
        <v>642</v>
      </c>
      <c r="G8" s="106">
        <f t="shared" si="2"/>
        <v>963</v>
      </c>
      <c r="H8" s="108">
        <f t="shared" si="3"/>
        <v>1284</v>
      </c>
      <c r="I8" s="109">
        <f t="shared" si="4"/>
        <v>1033</v>
      </c>
      <c r="J8" s="110">
        <f t="shared" si="5"/>
        <v>172</v>
      </c>
    </row>
    <row r="9" spans="1:10">
      <c r="A9" s="96">
        <f t="shared" si="7"/>
        <v>22801</v>
      </c>
      <c r="B9" s="96">
        <f t="shared" si="6"/>
        <v>24000</v>
      </c>
      <c r="C9" s="97">
        <f t="shared" si="8"/>
        <v>4</v>
      </c>
      <c r="D9" s="98">
        <v>24000</v>
      </c>
      <c r="E9" s="111">
        <f t="shared" si="0"/>
        <v>338</v>
      </c>
      <c r="F9" s="100">
        <f t="shared" si="1"/>
        <v>676</v>
      </c>
      <c r="G9" s="100">
        <f t="shared" si="2"/>
        <v>1014</v>
      </c>
      <c r="H9" s="101">
        <f t="shared" si="3"/>
        <v>1352</v>
      </c>
      <c r="I9" s="102">
        <f t="shared" si="4"/>
        <v>1087</v>
      </c>
      <c r="J9" s="103">
        <f t="shared" si="5"/>
        <v>181</v>
      </c>
    </row>
    <row r="10" spans="1:10">
      <c r="A10" s="96">
        <f t="shared" si="7"/>
        <v>24001</v>
      </c>
      <c r="B10" s="96">
        <f t="shared" si="6"/>
        <v>25200</v>
      </c>
      <c r="C10" s="97">
        <f t="shared" si="8"/>
        <v>5</v>
      </c>
      <c r="D10" s="98">
        <v>25200</v>
      </c>
      <c r="E10" s="99">
        <f t="shared" si="0"/>
        <v>355</v>
      </c>
      <c r="F10" s="100">
        <f t="shared" si="1"/>
        <v>710</v>
      </c>
      <c r="G10" s="100">
        <f t="shared" si="2"/>
        <v>1065</v>
      </c>
      <c r="H10" s="101">
        <f t="shared" si="3"/>
        <v>1420</v>
      </c>
      <c r="I10" s="102">
        <f t="shared" si="4"/>
        <v>1142</v>
      </c>
      <c r="J10" s="103">
        <f t="shared" si="5"/>
        <v>190</v>
      </c>
    </row>
    <row r="11" spans="1:10">
      <c r="A11" s="96">
        <f t="shared" si="7"/>
        <v>25201</v>
      </c>
      <c r="B11" s="96">
        <f t="shared" si="6"/>
        <v>26400</v>
      </c>
      <c r="C11" s="97">
        <f t="shared" si="8"/>
        <v>6</v>
      </c>
      <c r="D11" s="98">
        <v>26400</v>
      </c>
      <c r="E11" s="99">
        <f t="shared" si="0"/>
        <v>371</v>
      </c>
      <c r="F11" s="100">
        <f t="shared" si="1"/>
        <v>742</v>
      </c>
      <c r="G11" s="100">
        <f t="shared" si="2"/>
        <v>1113</v>
      </c>
      <c r="H11" s="101">
        <f t="shared" si="3"/>
        <v>1484</v>
      </c>
      <c r="I11" s="102">
        <f t="shared" si="4"/>
        <v>1196</v>
      </c>
      <c r="J11" s="103">
        <f t="shared" si="5"/>
        <v>199</v>
      </c>
    </row>
    <row r="12" spans="1:10">
      <c r="A12" s="96">
        <f t="shared" si="7"/>
        <v>26401</v>
      </c>
      <c r="B12" s="96">
        <f t="shared" si="6"/>
        <v>27600</v>
      </c>
      <c r="C12" s="97">
        <f t="shared" si="8"/>
        <v>7</v>
      </c>
      <c r="D12" s="98">
        <v>27600</v>
      </c>
      <c r="E12" s="99">
        <f t="shared" si="0"/>
        <v>388</v>
      </c>
      <c r="F12" s="100">
        <f t="shared" si="1"/>
        <v>776</v>
      </c>
      <c r="G12" s="100">
        <f t="shared" si="2"/>
        <v>1164</v>
      </c>
      <c r="H12" s="101">
        <f t="shared" si="3"/>
        <v>1552</v>
      </c>
      <c r="I12" s="102">
        <f t="shared" si="4"/>
        <v>1250</v>
      </c>
      <c r="J12" s="103">
        <f t="shared" si="5"/>
        <v>208</v>
      </c>
    </row>
    <row r="13" spans="1:10">
      <c r="A13" s="96">
        <f t="shared" si="7"/>
        <v>27601</v>
      </c>
      <c r="B13" s="96">
        <f t="shared" si="6"/>
        <v>28800</v>
      </c>
      <c r="C13" s="104">
        <f t="shared" si="8"/>
        <v>8</v>
      </c>
      <c r="D13" s="105">
        <v>28800</v>
      </c>
      <c r="E13" s="106">
        <f t="shared" si="0"/>
        <v>405</v>
      </c>
      <c r="F13" s="107">
        <f t="shared" si="1"/>
        <v>810</v>
      </c>
      <c r="G13" s="107">
        <f t="shared" si="2"/>
        <v>1215</v>
      </c>
      <c r="H13" s="112">
        <f t="shared" si="3"/>
        <v>1620</v>
      </c>
      <c r="I13" s="102">
        <f t="shared" si="4"/>
        <v>1305</v>
      </c>
      <c r="J13" s="103">
        <f t="shared" si="5"/>
        <v>217</v>
      </c>
    </row>
    <row r="14" spans="1:10">
      <c r="A14" s="96">
        <f t="shared" si="7"/>
        <v>28801</v>
      </c>
      <c r="B14" s="96">
        <f t="shared" si="6"/>
        <v>30300</v>
      </c>
      <c r="C14" s="97">
        <f t="shared" si="8"/>
        <v>9</v>
      </c>
      <c r="D14" s="98">
        <v>30300</v>
      </c>
      <c r="E14" s="99">
        <f t="shared" si="0"/>
        <v>426</v>
      </c>
      <c r="F14" s="100">
        <f t="shared" si="1"/>
        <v>852</v>
      </c>
      <c r="G14" s="100">
        <f t="shared" si="2"/>
        <v>1278</v>
      </c>
      <c r="H14" s="101">
        <f t="shared" si="3"/>
        <v>1704</v>
      </c>
      <c r="I14" s="113">
        <f t="shared" si="4"/>
        <v>1373</v>
      </c>
      <c r="J14" s="114">
        <f t="shared" si="5"/>
        <v>229</v>
      </c>
    </row>
    <row r="15" spans="1:10">
      <c r="A15" s="96">
        <f t="shared" si="7"/>
        <v>30301</v>
      </c>
      <c r="B15" s="96">
        <f t="shared" si="6"/>
        <v>31800</v>
      </c>
      <c r="C15" s="97">
        <f t="shared" si="8"/>
        <v>10</v>
      </c>
      <c r="D15" s="98">
        <v>31800</v>
      </c>
      <c r="E15" s="99">
        <f t="shared" si="0"/>
        <v>447</v>
      </c>
      <c r="F15" s="100">
        <f t="shared" si="1"/>
        <v>894</v>
      </c>
      <c r="G15" s="100">
        <f t="shared" si="2"/>
        <v>1341</v>
      </c>
      <c r="H15" s="101">
        <f t="shared" si="3"/>
        <v>1788</v>
      </c>
      <c r="I15" s="102">
        <f t="shared" si="4"/>
        <v>1441</v>
      </c>
      <c r="J15" s="103">
        <f t="shared" si="5"/>
        <v>240</v>
      </c>
    </row>
    <row r="16" spans="1:10">
      <c r="A16" s="96">
        <f t="shared" si="7"/>
        <v>31801</v>
      </c>
      <c r="B16" s="96">
        <f t="shared" si="6"/>
        <v>33300</v>
      </c>
      <c r="C16" s="97">
        <f t="shared" si="8"/>
        <v>11</v>
      </c>
      <c r="D16" s="98">
        <v>33300</v>
      </c>
      <c r="E16" s="99">
        <f t="shared" si="0"/>
        <v>469</v>
      </c>
      <c r="F16" s="100">
        <f t="shared" si="1"/>
        <v>938</v>
      </c>
      <c r="G16" s="100">
        <f t="shared" si="2"/>
        <v>1407</v>
      </c>
      <c r="H16" s="101">
        <f t="shared" si="3"/>
        <v>1876</v>
      </c>
      <c r="I16" s="102">
        <f t="shared" si="4"/>
        <v>1509</v>
      </c>
      <c r="J16" s="103">
        <f t="shared" si="5"/>
        <v>251</v>
      </c>
    </row>
    <row r="17" spans="1:10">
      <c r="A17" s="96">
        <f t="shared" si="7"/>
        <v>33301</v>
      </c>
      <c r="B17" s="96">
        <f t="shared" si="6"/>
        <v>34800</v>
      </c>
      <c r="C17" s="97">
        <f t="shared" si="8"/>
        <v>12</v>
      </c>
      <c r="D17" s="98">
        <v>34800</v>
      </c>
      <c r="E17" s="99">
        <f t="shared" si="0"/>
        <v>490</v>
      </c>
      <c r="F17" s="100">
        <f t="shared" si="1"/>
        <v>980</v>
      </c>
      <c r="G17" s="100">
        <f t="shared" si="2"/>
        <v>1470</v>
      </c>
      <c r="H17" s="101">
        <f t="shared" si="3"/>
        <v>1960</v>
      </c>
      <c r="I17" s="102">
        <f t="shared" si="4"/>
        <v>1577</v>
      </c>
      <c r="J17" s="103">
        <f t="shared" si="5"/>
        <v>263</v>
      </c>
    </row>
    <row r="18" spans="1:10">
      <c r="A18" s="96">
        <f t="shared" si="7"/>
        <v>34801</v>
      </c>
      <c r="B18" s="96">
        <f t="shared" si="6"/>
        <v>36300</v>
      </c>
      <c r="C18" s="104">
        <f t="shared" si="8"/>
        <v>13</v>
      </c>
      <c r="D18" s="105">
        <v>36300</v>
      </c>
      <c r="E18" s="106">
        <f t="shared" si="0"/>
        <v>511</v>
      </c>
      <c r="F18" s="107">
        <f t="shared" si="1"/>
        <v>1022</v>
      </c>
      <c r="G18" s="107">
        <f t="shared" si="2"/>
        <v>1533</v>
      </c>
      <c r="H18" s="112">
        <f t="shared" si="3"/>
        <v>2044</v>
      </c>
      <c r="I18" s="102">
        <f t="shared" si="4"/>
        <v>1645</v>
      </c>
      <c r="J18" s="103">
        <f t="shared" si="5"/>
        <v>274</v>
      </c>
    </row>
    <row r="19" spans="1:10">
      <c r="A19" s="96">
        <f t="shared" si="7"/>
        <v>36301</v>
      </c>
      <c r="B19" s="96">
        <f t="shared" si="6"/>
        <v>38200</v>
      </c>
      <c r="C19" s="97">
        <f t="shared" si="8"/>
        <v>14</v>
      </c>
      <c r="D19" s="98">
        <v>38200</v>
      </c>
      <c r="E19" s="99">
        <f t="shared" si="0"/>
        <v>537</v>
      </c>
      <c r="F19" s="100">
        <f t="shared" si="1"/>
        <v>1074</v>
      </c>
      <c r="G19" s="100">
        <f t="shared" si="2"/>
        <v>1611</v>
      </c>
      <c r="H19" s="101">
        <f t="shared" si="3"/>
        <v>2148</v>
      </c>
      <c r="I19" s="113">
        <f t="shared" si="4"/>
        <v>1731</v>
      </c>
      <c r="J19" s="114">
        <f t="shared" si="5"/>
        <v>288</v>
      </c>
    </row>
    <row r="20" spans="1:10">
      <c r="A20" s="96">
        <f t="shared" si="7"/>
        <v>38201</v>
      </c>
      <c r="B20" s="96">
        <f t="shared" si="6"/>
        <v>40100</v>
      </c>
      <c r="C20" s="97">
        <f t="shared" si="8"/>
        <v>15</v>
      </c>
      <c r="D20" s="98">
        <v>40100</v>
      </c>
      <c r="E20" s="99">
        <f t="shared" si="0"/>
        <v>564</v>
      </c>
      <c r="F20" s="100">
        <f t="shared" si="1"/>
        <v>1128</v>
      </c>
      <c r="G20" s="100">
        <f t="shared" si="2"/>
        <v>1692</v>
      </c>
      <c r="H20" s="101">
        <f t="shared" si="3"/>
        <v>2256</v>
      </c>
      <c r="I20" s="102">
        <f t="shared" si="4"/>
        <v>1817</v>
      </c>
      <c r="J20" s="103">
        <f t="shared" si="5"/>
        <v>303</v>
      </c>
    </row>
    <row r="21" spans="1:10">
      <c r="A21" s="96">
        <f t="shared" si="7"/>
        <v>40101</v>
      </c>
      <c r="B21" s="96">
        <f t="shared" si="6"/>
        <v>42000</v>
      </c>
      <c r="C21" s="97">
        <f t="shared" si="8"/>
        <v>16</v>
      </c>
      <c r="D21" s="98">
        <v>42000</v>
      </c>
      <c r="E21" s="99">
        <f t="shared" si="0"/>
        <v>591</v>
      </c>
      <c r="F21" s="100">
        <f>+E21*2</f>
        <v>1182</v>
      </c>
      <c r="G21" s="100">
        <f t="shared" si="2"/>
        <v>1773</v>
      </c>
      <c r="H21" s="101">
        <f t="shared" si="3"/>
        <v>2364</v>
      </c>
      <c r="I21" s="102">
        <f t="shared" si="4"/>
        <v>1903</v>
      </c>
      <c r="J21" s="103">
        <f t="shared" si="5"/>
        <v>317</v>
      </c>
    </row>
    <row r="22" spans="1:10">
      <c r="A22" s="96">
        <f t="shared" si="7"/>
        <v>42001</v>
      </c>
      <c r="B22" s="96">
        <f t="shared" si="6"/>
        <v>43900</v>
      </c>
      <c r="C22" s="97">
        <f t="shared" si="8"/>
        <v>17</v>
      </c>
      <c r="D22" s="98">
        <v>43900</v>
      </c>
      <c r="E22" s="99">
        <f t="shared" si="0"/>
        <v>618</v>
      </c>
      <c r="F22" s="100">
        <f t="shared" ref="F22:F55" si="9">+E22*2</f>
        <v>1236</v>
      </c>
      <c r="G22" s="100">
        <f t="shared" si="2"/>
        <v>1854</v>
      </c>
      <c r="H22" s="101">
        <f t="shared" si="3"/>
        <v>2472</v>
      </c>
      <c r="I22" s="102">
        <f t="shared" si="4"/>
        <v>1989</v>
      </c>
      <c r="J22" s="103">
        <f t="shared" si="5"/>
        <v>331</v>
      </c>
    </row>
    <row r="23" spans="1:10">
      <c r="A23" s="96">
        <f t="shared" si="7"/>
        <v>43901</v>
      </c>
      <c r="B23" s="96">
        <f t="shared" si="6"/>
        <v>45800</v>
      </c>
      <c r="C23" s="104">
        <f t="shared" si="8"/>
        <v>18</v>
      </c>
      <c r="D23" s="105">
        <v>45800</v>
      </c>
      <c r="E23" s="106">
        <f t="shared" si="0"/>
        <v>644</v>
      </c>
      <c r="F23" s="107">
        <f t="shared" si="9"/>
        <v>1288</v>
      </c>
      <c r="G23" s="107">
        <f t="shared" si="2"/>
        <v>1932</v>
      </c>
      <c r="H23" s="112">
        <f t="shared" si="3"/>
        <v>2576</v>
      </c>
      <c r="I23" s="102">
        <f t="shared" si="4"/>
        <v>2075</v>
      </c>
      <c r="J23" s="103">
        <f t="shared" si="5"/>
        <v>346</v>
      </c>
    </row>
    <row r="24" spans="1:10">
      <c r="A24" s="96">
        <f t="shared" si="7"/>
        <v>45801</v>
      </c>
      <c r="B24" s="96">
        <f t="shared" si="6"/>
        <v>48200</v>
      </c>
      <c r="C24" s="97">
        <f t="shared" si="8"/>
        <v>19</v>
      </c>
      <c r="D24" s="98">
        <v>48200</v>
      </c>
      <c r="E24" s="99">
        <f t="shared" si="0"/>
        <v>678</v>
      </c>
      <c r="F24" s="100">
        <f t="shared" si="9"/>
        <v>1356</v>
      </c>
      <c r="G24" s="100">
        <f t="shared" si="2"/>
        <v>2034</v>
      </c>
      <c r="H24" s="101">
        <f t="shared" si="3"/>
        <v>2712</v>
      </c>
      <c r="I24" s="113">
        <f t="shared" si="4"/>
        <v>2184</v>
      </c>
      <c r="J24" s="114">
        <f t="shared" si="5"/>
        <v>364</v>
      </c>
    </row>
    <row r="25" spans="1:10">
      <c r="A25" s="96">
        <f t="shared" si="7"/>
        <v>48201</v>
      </c>
      <c r="B25" s="96">
        <f t="shared" si="6"/>
        <v>50600</v>
      </c>
      <c r="C25" s="97">
        <f t="shared" si="8"/>
        <v>20</v>
      </c>
      <c r="D25" s="98">
        <v>50600</v>
      </c>
      <c r="E25" s="99">
        <f t="shared" si="0"/>
        <v>712</v>
      </c>
      <c r="F25" s="100">
        <f t="shared" si="9"/>
        <v>1424</v>
      </c>
      <c r="G25" s="100">
        <f t="shared" si="2"/>
        <v>2136</v>
      </c>
      <c r="H25" s="101">
        <f t="shared" si="3"/>
        <v>2848</v>
      </c>
      <c r="I25" s="102">
        <f t="shared" si="4"/>
        <v>2292</v>
      </c>
      <c r="J25" s="103">
        <f t="shared" si="5"/>
        <v>382</v>
      </c>
    </row>
    <row r="26" spans="1:10">
      <c r="A26" s="96">
        <f t="shared" si="7"/>
        <v>50601</v>
      </c>
      <c r="B26" s="96">
        <f t="shared" si="6"/>
        <v>53000</v>
      </c>
      <c r="C26" s="97">
        <f t="shared" si="8"/>
        <v>21</v>
      </c>
      <c r="D26" s="98">
        <v>53000</v>
      </c>
      <c r="E26" s="99">
        <f t="shared" si="0"/>
        <v>746</v>
      </c>
      <c r="F26" s="100">
        <f t="shared" si="9"/>
        <v>1492</v>
      </c>
      <c r="G26" s="100">
        <f t="shared" si="2"/>
        <v>2238</v>
      </c>
      <c r="H26" s="101">
        <f t="shared" si="3"/>
        <v>2984</v>
      </c>
      <c r="I26" s="102">
        <f t="shared" si="4"/>
        <v>2401</v>
      </c>
      <c r="J26" s="103">
        <f t="shared" si="5"/>
        <v>400</v>
      </c>
    </row>
    <row r="27" spans="1:10">
      <c r="A27" s="96">
        <f t="shared" si="7"/>
        <v>53001</v>
      </c>
      <c r="B27" s="96">
        <f t="shared" si="6"/>
        <v>55400</v>
      </c>
      <c r="C27" s="97">
        <f t="shared" si="8"/>
        <v>22</v>
      </c>
      <c r="D27" s="98">
        <v>55400</v>
      </c>
      <c r="E27" s="99">
        <f t="shared" si="0"/>
        <v>779</v>
      </c>
      <c r="F27" s="100">
        <f t="shared" si="9"/>
        <v>1558</v>
      </c>
      <c r="G27" s="100">
        <f t="shared" si="2"/>
        <v>2337</v>
      </c>
      <c r="H27" s="101">
        <f t="shared" si="3"/>
        <v>3116</v>
      </c>
      <c r="I27" s="102">
        <f t="shared" si="4"/>
        <v>2510</v>
      </c>
      <c r="J27" s="103">
        <f t="shared" si="5"/>
        <v>418</v>
      </c>
    </row>
    <row r="28" spans="1:10">
      <c r="A28" s="96">
        <f t="shared" si="7"/>
        <v>55401</v>
      </c>
      <c r="B28" s="96">
        <f t="shared" si="6"/>
        <v>57800</v>
      </c>
      <c r="C28" s="104">
        <f t="shared" si="8"/>
        <v>23</v>
      </c>
      <c r="D28" s="105">
        <v>57800</v>
      </c>
      <c r="E28" s="106">
        <f t="shared" si="0"/>
        <v>813</v>
      </c>
      <c r="F28" s="107">
        <f t="shared" si="9"/>
        <v>1626</v>
      </c>
      <c r="G28" s="107">
        <f t="shared" si="2"/>
        <v>2439</v>
      </c>
      <c r="H28" s="112">
        <f t="shared" si="3"/>
        <v>3252</v>
      </c>
      <c r="I28" s="102">
        <f t="shared" si="4"/>
        <v>2619</v>
      </c>
      <c r="J28" s="103">
        <f t="shared" si="5"/>
        <v>436</v>
      </c>
    </row>
    <row r="29" spans="1:10">
      <c r="A29" s="96">
        <f t="shared" si="7"/>
        <v>57801</v>
      </c>
      <c r="B29" s="96">
        <f t="shared" si="6"/>
        <v>60800</v>
      </c>
      <c r="C29" s="115">
        <f t="shared" si="8"/>
        <v>24</v>
      </c>
      <c r="D29" s="98">
        <v>60800</v>
      </c>
      <c r="E29" s="99">
        <f>+ROUND(D29*0.0469*0.3,0)</f>
        <v>855</v>
      </c>
      <c r="F29" s="100">
        <f t="shared" si="9"/>
        <v>1710</v>
      </c>
      <c r="G29" s="99">
        <f t="shared" si="2"/>
        <v>2565</v>
      </c>
      <c r="H29" s="116">
        <f t="shared" si="3"/>
        <v>3420</v>
      </c>
      <c r="I29" s="113">
        <f t="shared" si="4"/>
        <v>2755</v>
      </c>
      <c r="J29" s="114">
        <f t="shared" si="5"/>
        <v>459</v>
      </c>
    </row>
    <row r="30" spans="1:10">
      <c r="A30" s="96">
        <f t="shared" si="7"/>
        <v>60801</v>
      </c>
      <c r="B30" s="96">
        <f t="shared" si="6"/>
        <v>63800</v>
      </c>
      <c r="C30" s="97">
        <f t="shared" si="8"/>
        <v>25</v>
      </c>
      <c r="D30" s="98">
        <v>63800</v>
      </c>
      <c r="E30" s="99">
        <f t="shared" si="0"/>
        <v>898</v>
      </c>
      <c r="F30" s="100">
        <f t="shared" si="9"/>
        <v>1796</v>
      </c>
      <c r="G30" s="99">
        <f t="shared" si="2"/>
        <v>2694</v>
      </c>
      <c r="H30" s="116">
        <f t="shared" si="3"/>
        <v>3592</v>
      </c>
      <c r="I30" s="102">
        <f t="shared" si="4"/>
        <v>2890</v>
      </c>
      <c r="J30" s="103">
        <f t="shared" si="5"/>
        <v>482</v>
      </c>
    </row>
    <row r="31" spans="1:10">
      <c r="A31" s="96">
        <f t="shared" si="7"/>
        <v>63801</v>
      </c>
      <c r="B31" s="96">
        <f t="shared" si="6"/>
        <v>66800</v>
      </c>
      <c r="C31" s="97">
        <f t="shared" si="8"/>
        <v>26</v>
      </c>
      <c r="D31" s="98">
        <v>66800</v>
      </c>
      <c r="E31" s="99">
        <f t="shared" si="0"/>
        <v>940</v>
      </c>
      <c r="F31" s="100">
        <f t="shared" si="9"/>
        <v>1880</v>
      </c>
      <c r="G31" s="99">
        <f t="shared" si="2"/>
        <v>2820</v>
      </c>
      <c r="H31" s="116">
        <f t="shared" si="3"/>
        <v>3760</v>
      </c>
      <c r="I31" s="102">
        <f t="shared" si="4"/>
        <v>3026</v>
      </c>
      <c r="J31" s="103">
        <f t="shared" si="5"/>
        <v>504</v>
      </c>
    </row>
    <row r="32" spans="1:10">
      <c r="A32" s="96">
        <f t="shared" si="7"/>
        <v>66801</v>
      </c>
      <c r="B32" s="96">
        <f t="shared" si="6"/>
        <v>69800</v>
      </c>
      <c r="C32" s="97">
        <f t="shared" si="8"/>
        <v>27</v>
      </c>
      <c r="D32" s="98">
        <v>69800</v>
      </c>
      <c r="E32" s="99">
        <f t="shared" si="0"/>
        <v>982</v>
      </c>
      <c r="F32" s="100">
        <f t="shared" si="9"/>
        <v>1964</v>
      </c>
      <c r="G32" s="99">
        <f t="shared" si="2"/>
        <v>2946</v>
      </c>
      <c r="H32" s="116">
        <f t="shared" si="3"/>
        <v>3928</v>
      </c>
      <c r="I32" s="102">
        <f t="shared" si="4"/>
        <v>3162</v>
      </c>
      <c r="J32" s="103">
        <f t="shared" si="5"/>
        <v>527</v>
      </c>
    </row>
    <row r="33" spans="1:10">
      <c r="A33" s="96">
        <f t="shared" si="7"/>
        <v>69801</v>
      </c>
      <c r="B33" s="96">
        <f t="shared" si="6"/>
        <v>72800</v>
      </c>
      <c r="C33" s="104">
        <f t="shared" si="8"/>
        <v>28</v>
      </c>
      <c r="D33" s="105">
        <v>72800</v>
      </c>
      <c r="E33" s="106">
        <f t="shared" si="0"/>
        <v>1024</v>
      </c>
      <c r="F33" s="107">
        <f t="shared" si="9"/>
        <v>2048</v>
      </c>
      <c r="G33" s="106">
        <f t="shared" si="2"/>
        <v>3072</v>
      </c>
      <c r="H33" s="108">
        <f t="shared" si="3"/>
        <v>4096</v>
      </c>
      <c r="I33" s="102">
        <f t="shared" si="4"/>
        <v>3298</v>
      </c>
      <c r="J33" s="103">
        <f t="shared" si="5"/>
        <v>550</v>
      </c>
    </row>
    <row r="34" spans="1:10">
      <c r="A34" s="96">
        <f t="shared" si="7"/>
        <v>72801</v>
      </c>
      <c r="B34" s="96">
        <f t="shared" si="6"/>
        <v>76500</v>
      </c>
      <c r="C34" s="97">
        <f t="shared" si="8"/>
        <v>29</v>
      </c>
      <c r="D34" s="117">
        <v>76500</v>
      </c>
      <c r="E34" s="99">
        <f>+ROUND(D34*0.0469*0.3,0)</f>
        <v>1076</v>
      </c>
      <c r="F34" s="100">
        <f t="shared" si="9"/>
        <v>2152</v>
      </c>
      <c r="G34" s="100">
        <f t="shared" si="2"/>
        <v>3228</v>
      </c>
      <c r="H34" s="101">
        <f t="shared" si="3"/>
        <v>4304</v>
      </c>
      <c r="I34" s="113">
        <f t="shared" si="4"/>
        <v>3466</v>
      </c>
      <c r="J34" s="114">
        <f t="shared" si="5"/>
        <v>578</v>
      </c>
    </row>
    <row r="35" spans="1:10">
      <c r="A35" s="96">
        <f t="shared" si="7"/>
        <v>76501</v>
      </c>
      <c r="B35" s="96">
        <f t="shared" si="6"/>
        <v>80200</v>
      </c>
      <c r="C35" s="97">
        <f t="shared" si="8"/>
        <v>30</v>
      </c>
      <c r="D35" s="117">
        <v>80200</v>
      </c>
      <c r="E35" s="99">
        <f t="shared" si="0"/>
        <v>1128</v>
      </c>
      <c r="F35" s="100">
        <f t="shared" si="9"/>
        <v>2256</v>
      </c>
      <c r="G35" s="100">
        <f t="shared" si="2"/>
        <v>3384</v>
      </c>
      <c r="H35" s="101">
        <f t="shared" si="3"/>
        <v>4512</v>
      </c>
      <c r="I35" s="102">
        <f t="shared" si="4"/>
        <v>3633</v>
      </c>
      <c r="J35" s="103">
        <f t="shared" si="5"/>
        <v>606</v>
      </c>
    </row>
    <row r="36" spans="1:10">
      <c r="A36" s="96">
        <f t="shared" si="7"/>
        <v>80201</v>
      </c>
      <c r="B36" s="96">
        <f t="shared" si="6"/>
        <v>83900</v>
      </c>
      <c r="C36" s="97">
        <f t="shared" si="8"/>
        <v>31</v>
      </c>
      <c r="D36" s="98">
        <v>83900</v>
      </c>
      <c r="E36" s="99">
        <f t="shared" si="0"/>
        <v>1180</v>
      </c>
      <c r="F36" s="100">
        <f t="shared" si="9"/>
        <v>2360</v>
      </c>
      <c r="G36" s="100">
        <f t="shared" si="2"/>
        <v>3540</v>
      </c>
      <c r="H36" s="101">
        <f t="shared" si="3"/>
        <v>4720</v>
      </c>
      <c r="I36" s="102">
        <f t="shared" si="4"/>
        <v>3801</v>
      </c>
      <c r="J36" s="103">
        <f t="shared" si="5"/>
        <v>634</v>
      </c>
    </row>
    <row r="37" spans="1:10">
      <c r="A37" s="96">
        <f t="shared" si="7"/>
        <v>83901</v>
      </c>
      <c r="B37" s="96">
        <f t="shared" si="6"/>
        <v>87600</v>
      </c>
      <c r="C37" s="104">
        <f t="shared" si="8"/>
        <v>32</v>
      </c>
      <c r="D37" s="105">
        <v>87600</v>
      </c>
      <c r="E37" s="106">
        <f t="shared" si="0"/>
        <v>1233</v>
      </c>
      <c r="F37" s="107">
        <f t="shared" si="9"/>
        <v>2466</v>
      </c>
      <c r="G37" s="107">
        <f t="shared" si="2"/>
        <v>3699</v>
      </c>
      <c r="H37" s="112">
        <f t="shared" si="3"/>
        <v>4932</v>
      </c>
      <c r="I37" s="102">
        <f t="shared" si="4"/>
        <v>3969</v>
      </c>
      <c r="J37" s="103">
        <f t="shared" si="5"/>
        <v>661</v>
      </c>
    </row>
    <row r="38" spans="1:10">
      <c r="A38" s="96">
        <f t="shared" si="7"/>
        <v>87601</v>
      </c>
      <c r="B38" s="96">
        <f t="shared" si="6"/>
        <v>92100</v>
      </c>
      <c r="C38" s="97">
        <f t="shared" si="8"/>
        <v>33</v>
      </c>
      <c r="D38" s="98">
        <v>92100</v>
      </c>
      <c r="E38" s="99">
        <f>+ROUND(D38*0.0469*0.3,0)</f>
        <v>1296</v>
      </c>
      <c r="F38" s="100">
        <f t="shared" si="9"/>
        <v>2592</v>
      </c>
      <c r="G38" s="99">
        <f t="shared" si="2"/>
        <v>3888</v>
      </c>
      <c r="H38" s="116">
        <f t="shared" si="3"/>
        <v>5184</v>
      </c>
      <c r="I38" s="113">
        <f t="shared" si="4"/>
        <v>4173</v>
      </c>
      <c r="J38" s="114">
        <f t="shared" si="5"/>
        <v>695</v>
      </c>
    </row>
    <row r="39" spans="1:10">
      <c r="A39" s="96">
        <f t="shared" si="7"/>
        <v>92101</v>
      </c>
      <c r="B39" s="96">
        <f t="shared" si="6"/>
        <v>96600</v>
      </c>
      <c r="C39" s="97">
        <f t="shared" si="8"/>
        <v>34</v>
      </c>
      <c r="D39" s="98">
        <v>96600</v>
      </c>
      <c r="E39" s="99">
        <f t="shared" si="0"/>
        <v>1359</v>
      </c>
      <c r="F39" s="100">
        <f t="shared" si="9"/>
        <v>2718</v>
      </c>
      <c r="G39" s="99">
        <f t="shared" si="2"/>
        <v>4077</v>
      </c>
      <c r="H39" s="116">
        <f t="shared" si="3"/>
        <v>5436</v>
      </c>
      <c r="I39" s="102">
        <f t="shared" si="4"/>
        <v>4377</v>
      </c>
      <c r="J39" s="103">
        <f t="shared" si="5"/>
        <v>729</v>
      </c>
    </row>
    <row r="40" spans="1:10">
      <c r="A40" s="96">
        <f t="shared" si="7"/>
        <v>96601</v>
      </c>
      <c r="B40" s="96">
        <f t="shared" si="6"/>
        <v>101100</v>
      </c>
      <c r="C40" s="97">
        <f t="shared" si="8"/>
        <v>35</v>
      </c>
      <c r="D40" s="98">
        <v>101100</v>
      </c>
      <c r="E40" s="99">
        <f t="shared" si="0"/>
        <v>1422</v>
      </c>
      <c r="F40" s="100">
        <f t="shared" si="9"/>
        <v>2844</v>
      </c>
      <c r="G40" s="99">
        <f t="shared" si="2"/>
        <v>4266</v>
      </c>
      <c r="H40" s="116">
        <f t="shared" si="3"/>
        <v>5688</v>
      </c>
      <c r="I40" s="102">
        <f t="shared" si="4"/>
        <v>4580</v>
      </c>
      <c r="J40" s="103">
        <f t="shared" si="5"/>
        <v>763</v>
      </c>
    </row>
    <row r="41" spans="1:10">
      <c r="A41" s="96">
        <f t="shared" si="7"/>
        <v>101101</v>
      </c>
      <c r="B41" s="96">
        <f t="shared" si="6"/>
        <v>105600</v>
      </c>
      <c r="C41" s="97">
        <f t="shared" si="8"/>
        <v>36</v>
      </c>
      <c r="D41" s="98">
        <v>105600</v>
      </c>
      <c r="E41" s="99">
        <f t="shared" si="0"/>
        <v>1486</v>
      </c>
      <c r="F41" s="100">
        <f t="shared" si="9"/>
        <v>2972</v>
      </c>
      <c r="G41" s="99">
        <f t="shared" si="2"/>
        <v>4458</v>
      </c>
      <c r="H41" s="116">
        <f t="shared" si="3"/>
        <v>5944</v>
      </c>
      <c r="I41" s="102">
        <f t="shared" si="4"/>
        <v>4784</v>
      </c>
      <c r="J41" s="103">
        <f t="shared" si="5"/>
        <v>797</v>
      </c>
    </row>
    <row r="42" spans="1:10">
      <c r="A42" s="96">
        <f t="shared" si="7"/>
        <v>105601</v>
      </c>
      <c r="B42" s="96">
        <f t="shared" si="6"/>
        <v>110100</v>
      </c>
      <c r="C42" s="104">
        <f t="shared" si="8"/>
        <v>37</v>
      </c>
      <c r="D42" s="105">
        <v>110100</v>
      </c>
      <c r="E42" s="106">
        <f t="shared" si="0"/>
        <v>1549</v>
      </c>
      <c r="F42" s="107">
        <f t="shared" si="9"/>
        <v>3098</v>
      </c>
      <c r="G42" s="106">
        <f t="shared" si="2"/>
        <v>4647</v>
      </c>
      <c r="H42" s="108">
        <f t="shared" si="3"/>
        <v>6196</v>
      </c>
      <c r="I42" s="102">
        <f t="shared" si="4"/>
        <v>4988</v>
      </c>
      <c r="J42" s="103">
        <f t="shared" si="5"/>
        <v>831</v>
      </c>
    </row>
    <row r="43" spans="1:10">
      <c r="A43" s="96">
        <f t="shared" si="7"/>
        <v>110101</v>
      </c>
      <c r="B43" s="96">
        <f t="shared" si="6"/>
        <v>115500</v>
      </c>
      <c r="C43" s="97">
        <f t="shared" si="8"/>
        <v>38</v>
      </c>
      <c r="D43" s="117">
        <v>115500</v>
      </c>
      <c r="E43" s="99">
        <f>+ROUND(D43*0.0469*0.3,0)</f>
        <v>1625</v>
      </c>
      <c r="F43" s="100">
        <f t="shared" si="9"/>
        <v>3250</v>
      </c>
      <c r="G43" s="100">
        <f t="shared" si="2"/>
        <v>4875</v>
      </c>
      <c r="H43" s="101">
        <f t="shared" si="3"/>
        <v>6500</v>
      </c>
      <c r="I43" s="113">
        <f t="shared" si="4"/>
        <v>5233</v>
      </c>
      <c r="J43" s="114">
        <f t="shared" si="5"/>
        <v>872</v>
      </c>
    </row>
    <row r="44" spans="1:10">
      <c r="A44" s="96">
        <f t="shared" si="7"/>
        <v>115501</v>
      </c>
      <c r="B44" s="96">
        <f t="shared" si="6"/>
        <v>120900</v>
      </c>
      <c r="C44" s="97">
        <f t="shared" si="8"/>
        <v>39</v>
      </c>
      <c r="D44" s="117">
        <v>120900</v>
      </c>
      <c r="E44" s="99">
        <f t="shared" si="0"/>
        <v>1701</v>
      </c>
      <c r="F44" s="100">
        <f t="shared" si="9"/>
        <v>3402</v>
      </c>
      <c r="G44" s="100">
        <f t="shared" si="2"/>
        <v>5103</v>
      </c>
      <c r="H44" s="101">
        <f t="shared" si="3"/>
        <v>6804</v>
      </c>
      <c r="I44" s="102">
        <f t="shared" si="4"/>
        <v>5477</v>
      </c>
      <c r="J44" s="103">
        <f t="shared" si="5"/>
        <v>913</v>
      </c>
    </row>
    <row r="45" spans="1:10">
      <c r="A45" s="96">
        <f t="shared" si="7"/>
        <v>120901</v>
      </c>
      <c r="B45" s="96">
        <f t="shared" si="6"/>
        <v>126300</v>
      </c>
      <c r="C45" s="97">
        <f t="shared" si="8"/>
        <v>40</v>
      </c>
      <c r="D45" s="98">
        <v>126300</v>
      </c>
      <c r="E45" s="99">
        <f t="shared" si="0"/>
        <v>1777</v>
      </c>
      <c r="F45" s="100">
        <f t="shared" si="9"/>
        <v>3554</v>
      </c>
      <c r="G45" s="100">
        <f t="shared" si="2"/>
        <v>5331</v>
      </c>
      <c r="H45" s="101">
        <f t="shared" si="3"/>
        <v>7108</v>
      </c>
      <c r="I45" s="102">
        <f t="shared" si="4"/>
        <v>5722</v>
      </c>
      <c r="J45" s="103">
        <f t="shared" si="5"/>
        <v>954</v>
      </c>
    </row>
    <row r="46" spans="1:10">
      <c r="A46" s="96">
        <f t="shared" si="7"/>
        <v>126301</v>
      </c>
      <c r="B46" s="96">
        <f t="shared" si="6"/>
        <v>131700</v>
      </c>
      <c r="C46" s="97">
        <f>+C45+1</f>
        <v>41</v>
      </c>
      <c r="D46" s="98">
        <v>131700</v>
      </c>
      <c r="E46" s="99">
        <f t="shared" si="0"/>
        <v>1853</v>
      </c>
      <c r="F46" s="100">
        <f t="shared" si="9"/>
        <v>3706</v>
      </c>
      <c r="G46" s="100">
        <f t="shared" si="2"/>
        <v>5559</v>
      </c>
      <c r="H46" s="101">
        <f t="shared" si="3"/>
        <v>7412</v>
      </c>
      <c r="I46" s="102">
        <f t="shared" si="4"/>
        <v>5967</v>
      </c>
      <c r="J46" s="103">
        <f t="shared" si="5"/>
        <v>994</v>
      </c>
    </row>
    <row r="47" spans="1:10">
      <c r="A47" s="96">
        <f t="shared" si="7"/>
        <v>131701</v>
      </c>
      <c r="B47" s="96">
        <f t="shared" si="6"/>
        <v>137100</v>
      </c>
      <c r="C47" s="97">
        <f t="shared" si="8"/>
        <v>42</v>
      </c>
      <c r="D47" s="117">
        <v>137100</v>
      </c>
      <c r="E47" s="99">
        <f t="shared" si="0"/>
        <v>1929</v>
      </c>
      <c r="F47" s="100">
        <f t="shared" si="9"/>
        <v>3858</v>
      </c>
      <c r="G47" s="100">
        <f t="shared" si="2"/>
        <v>5787</v>
      </c>
      <c r="H47" s="101">
        <f t="shared" si="3"/>
        <v>7716</v>
      </c>
      <c r="I47" s="102">
        <f t="shared" si="4"/>
        <v>6211</v>
      </c>
      <c r="J47" s="103">
        <f t="shared" si="5"/>
        <v>1035</v>
      </c>
    </row>
    <row r="48" spans="1:10">
      <c r="A48" s="96">
        <f t="shared" si="7"/>
        <v>137101</v>
      </c>
      <c r="B48" s="96">
        <f t="shared" si="6"/>
        <v>142500</v>
      </c>
      <c r="C48" s="97">
        <f t="shared" si="8"/>
        <v>43</v>
      </c>
      <c r="D48" s="117">
        <v>142500</v>
      </c>
      <c r="E48" s="99">
        <f>+ROUND(D48*0.0469*0.3,0)</f>
        <v>2005</v>
      </c>
      <c r="F48" s="100">
        <f t="shared" si="9"/>
        <v>4010</v>
      </c>
      <c r="G48" s="100">
        <f t="shared" si="2"/>
        <v>6015</v>
      </c>
      <c r="H48" s="101">
        <f t="shared" si="3"/>
        <v>8020</v>
      </c>
      <c r="I48" s="102">
        <f t="shared" si="4"/>
        <v>6456</v>
      </c>
      <c r="J48" s="103">
        <f t="shared" si="5"/>
        <v>1076</v>
      </c>
    </row>
    <row r="49" spans="1:10">
      <c r="A49" s="96">
        <f t="shared" si="7"/>
        <v>142501</v>
      </c>
      <c r="B49" s="96">
        <f t="shared" si="6"/>
        <v>147900</v>
      </c>
      <c r="C49" s="97">
        <f t="shared" si="8"/>
        <v>44</v>
      </c>
      <c r="D49" s="98">
        <v>147900</v>
      </c>
      <c r="E49" s="99">
        <f t="shared" si="0"/>
        <v>2081</v>
      </c>
      <c r="F49" s="100">
        <f t="shared" si="9"/>
        <v>4162</v>
      </c>
      <c r="G49" s="100">
        <f t="shared" si="2"/>
        <v>6243</v>
      </c>
      <c r="H49" s="101">
        <f t="shared" si="3"/>
        <v>8324</v>
      </c>
      <c r="I49" s="102">
        <f t="shared" si="4"/>
        <v>6701</v>
      </c>
      <c r="J49" s="103">
        <f t="shared" si="5"/>
        <v>1117</v>
      </c>
    </row>
    <row r="50" spans="1:10">
      <c r="A50" s="96">
        <f t="shared" si="7"/>
        <v>147901</v>
      </c>
      <c r="B50" s="96">
        <f t="shared" si="6"/>
        <v>150000</v>
      </c>
      <c r="C50" s="104">
        <f>+C49+1</f>
        <v>45</v>
      </c>
      <c r="D50" s="105">
        <v>150000</v>
      </c>
      <c r="E50" s="106">
        <f t="shared" si="0"/>
        <v>2111</v>
      </c>
      <c r="F50" s="107">
        <f t="shared" si="9"/>
        <v>4222</v>
      </c>
      <c r="G50" s="107">
        <f t="shared" si="2"/>
        <v>6333</v>
      </c>
      <c r="H50" s="112">
        <f t="shared" si="3"/>
        <v>8444</v>
      </c>
      <c r="I50" s="109">
        <f t="shared" si="4"/>
        <v>6796</v>
      </c>
      <c r="J50" s="110">
        <f t="shared" si="5"/>
        <v>1133</v>
      </c>
    </row>
    <row r="51" spans="1:10">
      <c r="A51" s="96">
        <f t="shared" si="7"/>
        <v>150001</v>
      </c>
      <c r="B51" s="96">
        <f t="shared" si="6"/>
        <v>156400</v>
      </c>
      <c r="C51" s="97">
        <f t="shared" si="8"/>
        <v>46</v>
      </c>
      <c r="D51" s="117">
        <v>156400</v>
      </c>
      <c r="E51" s="99">
        <f>+ROUND(D51*0.0469*0.3,0)</f>
        <v>2201</v>
      </c>
      <c r="F51" s="100">
        <f t="shared" si="9"/>
        <v>4402</v>
      </c>
      <c r="G51" s="100">
        <f t="shared" si="2"/>
        <v>6603</v>
      </c>
      <c r="H51" s="101">
        <f t="shared" si="3"/>
        <v>8804</v>
      </c>
      <c r="I51" s="113">
        <f t="shared" si="4"/>
        <v>7086</v>
      </c>
      <c r="J51" s="114">
        <f t="shared" si="5"/>
        <v>1181</v>
      </c>
    </row>
    <row r="52" spans="1:10">
      <c r="A52" s="96">
        <f t="shared" si="7"/>
        <v>156401</v>
      </c>
      <c r="B52" s="96">
        <f t="shared" si="6"/>
        <v>162800</v>
      </c>
      <c r="C52" s="97">
        <f t="shared" si="8"/>
        <v>47</v>
      </c>
      <c r="D52" s="117">
        <v>162800</v>
      </c>
      <c r="E52" s="99">
        <f t="shared" si="0"/>
        <v>2291</v>
      </c>
      <c r="F52" s="100">
        <f t="shared" si="9"/>
        <v>4582</v>
      </c>
      <c r="G52" s="100">
        <f t="shared" si="2"/>
        <v>6873</v>
      </c>
      <c r="H52" s="101">
        <f t="shared" si="3"/>
        <v>9164</v>
      </c>
      <c r="I52" s="102">
        <f t="shared" si="4"/>
        <v>7376</v>
      </c>
      <c r="J52" s="103">
        <f t="shared" si="5"/>
        <v>1229</v>
      </c>
    </row>
    <row r="53" spans="1:10">
      <c r="A53" s="96">
        <f t="shared" si="7"/>
        <v>162801</v>
      </c>
      <c r="B53" s="96">
        <f t="shared" si="6"/>
        <v>169200</v>
      </c>
      <c r="C53" s="97">
        <f t="shared" si="8"/>
        <v>48</v>
      </c>
      <c r="D53" s="98">
        <v>169200</v>
      </c>
      <c r="E53" s="99">
        <f t="shared" si="0"/>
        <v>2381</v>
      </c>
      <c r="F53" s="100">
        <f t="shared" si="9"/>
        <v>4762</v>
      </c>
      <c r="G53" s="100">
        <f t="shared" si="2"/>
        <v>7143</v>
      </c>
      <c r="H53" s="101">
        <f t="shared" si="3"/>
        <v>9524</v>
      </c>
      <c r="I53" s="102">
        <f t="shared" si="4"/>
        <v>7666</v>
      </c>
      <c r="J53" s="103">
        <f t="shared" si="5"/>
        <v>1278</v>
      </c>
    </row>
    <row r="54" spans="1:10">
      <c r="A54" s="96">
        <f t="shared" si="7"/>
        <v>169201</v>
      </c>
      <c r="B54" s="96">
        <f t="shared" si="6"/>
        <v>175600</v>
      </c>
      <c r="C54" s="97">
        <f>+C53+1</f>
        <v>49</v>
      </c>
      <c r="D54" s="98">
        <v>175600</v>
      </c>
      <c r="E54" s="99">
        <f t="shared" si="0"/>
        <v>2471</v>
      </c>
      <c r="F54" s="100">
        <f t="shared" si="9"/>
        <v>4942</v>
      </c>
      <c r="G54" s="100">
        <f t="shared" si="2"/>
        <v>7413</v>
      </c>
      <c r="H54" s="101">
        <f t="shared" si="3"/>
        <v>9884</v>
      </c>
      <c r="I54" s="102">
        <f t="shared" si="4"/>
        <v>7956</v>
      </c>
      <c r="J54" s="103">
        <f t="shared" si="5"/>
        <v>1326</v>
      </c>
    </row>
    <row r="55" spans="1:10" ht="17.25" thickBot="1">
      <c r="A55" s="96">
        <f t="shared" si="7"/>
        <v>175601</v>
      </c>
      <c r="B55" s="96">
        <f t="shared" si="6"/>
        <v>182000</v>
      </c>
      <c r="C55" s="118">
        <f t="shared" si="8"/>
        <v>50</v>
      </c>
      <c r="D55" s="119">
        <v>182000</v>
      </c>
      <c r="E55" s="120">
        <f t="shared" si="0"/>
        <v>2561</v>
      </c>
      <c r="F55" s="121">
        <f t="shared" si="9"/>
        <v>5122</v>
      </c>
      <c r="G55" s="121">
        <f t="shared" si="2"/>
        <v>7683</v>
      </c>
      <c r="H55" s="122">
        <f t="shared" si="3"/>
        <v>10244</v>
      </c>
      <c r="I55" s="123">
        <f t="shared" si="4"/>
        <v>8246</v>
      </c>
      <c r="J55" s="124">
        <f t="shared" si="5"/>
        <v>1374</v>
      </c>
    </row>
    <row r="56" spans="1:10">
      <c r="A56" s="125"/>
      <c r="B56" s="125"/>
      <c r="C56" s="126" t="s">
        <v>131</v>
      </c>
      <c r="D56" s="126"/>
      <c r="E56" s="126"/>
      <c r="F56" s="126"/>
      <c r="G56" s="126"/>
      <c r="H56" s="126"/>
      <c r="I56" s="126"/>
      <c r="J56" s="127" t="s">
        <v>17</v>
      </c>
    </row>
    <row r="57" spans="1:10">
      <c r="A57" s="125"/>
      <c r="B57" s="125"/>
      <c r="C57" s="126"/>
      <c r="D57" s="126"/>
      <c r="E57" s="126"/>
      <c r="F57" s="126"/>
      <c r="G57" s="126"/>
      <c r="H57" s="126"/>
      <c r="I57" s="126"/>
      <c r="J57" s="127"/>
    </row>
    <row r="58" spans="1:10" s="128" customFormat="1" ht="16.5" customHeight="1">
      <c r="A58" s="125"/>
      <c r="B58" s="125"/>
      <c r="C58" s="430" t="s">
        <v>132</v>
      </c>
      <c r="D58" s="430"/>
      <c r="E58" s="430"/>
      <c r="F58" s="430"/>
      <c r="G58" s="430"/>
      <c r="H58" s="430"/>
      <c r="I58" s="430"/>
      <c r="J58" s="88"/>
    </row>
    <row r="59" spans="1:10" ht="16.5" customHeight="1">
      <c r="A59" s="125"/>
      <c r="B59" s="125"/>
      <c r="C59" s="430" t="s">
        <v>133</v>
      </c>
      <c r="D59" s="430"/>
      <c r="E59" s="430"/>
      <c r="F59" s="430"/>
      <c r="G59" s="430"/>
      <c r="H59" s="430"/>
      <c r="I59" s="430"/>
      <c r="J59" s="126"/>
    </row>
    <row r="60" spans="1:10" s="128" customFormat="1" ht="31.15" customHeight="1">
      <c r="A60" s="125"/>
      <c r="B60" s="125"/>
      <c r="C60" s="430" t="s">
        <v>134</v>
      </c>
      <c r="D60" s="430"/>
      <c r="E60" s="430"/>
      <c r="F60" s="430"/>
      <c r="G60" s="430"/>
      <c r="H60" s="430"/>
      <c r="I60" s="430"/>
      <c r="J60" s="126"/>
    </row>
    <row r="61" spans="1:10" s="128" customFormat="1" ht="16.5" customHeight="1">
      <c r="A61" s="125"/>
      <c r="B61" s="125"/>
      <c r="C61" s="129"/>
      <c r="D61" s="129"/>
      <c r="E61" s="129"/>
      <c r="F61" s="129"/>
      <c r="G61" s="129"/>
      <c r="H61" s="129"/>
      <c r="I61" s="129"/>
      <c r="J61" s="88"/>
    </row>
    <row r="62" spans="1:10">
      <c r="C62" s="129"/>
      <c r="D62" s="129"/>
      <c r="E62" s="129"/>
      <c r="F62" s="129"/>
      <c r="G62" s="129"/>
      <c r="H62" s="129"/>
      <c r="I62" s="129"/>
      <c r="J62" s="88"/>
    </row>
    <row r="63" spans="1:10">
      <c r="C63" s="129"/>
      <c r="D63" s="129"/>
      <c r="E63" s="129"/>
      <c r="F63" s="129"/>
      <c r="G63" s="129"/>
      <c r="H63" s="129"/>
      <c r="I63" s="129"/>
      <c r="J63" s="88"/>
    </row>
    <row r="64" spans="1:10">
      <c r="C64" s="88"/>
      <c r="D64" s="88"/>
      <c r="E64" s="88"/>
      <c r="F64" s="88"/>
      <c r="G64" s="88"/>
      <c r="H64" s="88"/>
      <c r="I64" s="88"/>
      <c r="J64" s="88"/>
    </row>
    <row r="65" spans="3:10">
      <c r="C65" s="88"/>
      <c r="D65" s="88"/>
      <c r="E65" s="88"/>
      <c r="F65" s="88"/>
      <c r="G65" s="88"/>
      <c r="H65" s="88"/>
      <c r="I65" s="88"/>
      <c r="J65" s="88"/>
    </row>
    <row r="66" spans="3:10">
      <c r="C66" s="88"/>
      <c r="D66" s="88"/>
      <c r="E66" s="88"/>
      <c r="F66" s="88"/>
      <c r="G66" s="88"/>
      <c r="H66" s="88"/>
      <c r="I66" s="88"/>
      <c r="J66" s="88"/>
    </row>
  </sheetData>
  <sheetProtection password="C7F9" sheet="1" objects="1" scenarios="1" selectLockedCells="1" selectUnlockedCells="1"/>
  <mergeCells count="8">
    <mergeCell ref="J4:J5"/>
    <mergeCell ref="C58:I58"/>
    <mergeCell ref="C59:I59"/>
    <mergeCell ref="C60:I60"/>
    <mergeCell ref="C4:C5"/>
    <mergeCell ref="D4:D5"/>
    <mergeCell ref="E4:H4"/>
    <mergeCell ref="I4:I5"/>
  </mergeCells>
  <phoneticPr fontId="12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BE41"/>
  <sheetViews>
    <sheetView zoomScaleNormal="100" workbookViewId="0">
      <pane xSplit="1" ySplit="6" topLeftCell="D19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6.5"/>
  <cols>
    <col min="1" max="1" width="8.875" style="140" customWidth="1"/>
    <col min="2" max="29" width="6.625" style="140" customWidth="1"/>
    <col min="30" max="255" width="9" style="140"/>
    <col min="256" max="256" width="8.875" style="140" customWidth="1"/>
    <col min="257" max="284" width="6.625" style="140" customWidth="1"/>
    <col min="285" max="285" width="3.25" style="140" customWidth="1"/>
    <col min="286" max="511" width="9" style="140"/>
    <col min="512" max="512" width="8.875" style="140" customWidth="1"/>
    <col min="513" max="540" width="6.625" style="140" customWidth="1"/>
    <col min="541" max="541" width="3.25" style="140" customWidth="1"/>
    <col min="542" max="767" width="9" style="140"/>
    <col min="768" max="768" width="8.875" style="140" customWidth="1"/>
    <col min="769" max="796" width="6.625" style="140" customWidth="1"/>
    <col min="797" max="797" width="3.25" style="140" customWidth="1"/>
    <col min="798" max="1023" width="9" style="140"/>
    <col min="1024" max="1024" width="8.875" style="140" customWidth="1"/>
    <col min="1025" max="1052" width="6.625" style="140" customWidth="1"/>
    <col min="1053" max="1053" width="3.25" style="140" customWidth="1"/>
    <col min="1054" max="1279" width="9" style="140"/>
    <col min="1280" max="1280" width="8.875" style="140" customWidth="1"/>
    <col min="1281" max="1308" width="6.625" style="140" customWidth="1"/>
    <col min="1309" max="1309" width="3.25" style="140" customWidth="1"/>
    <col min="1310" max="1535" width="9" style="140"/>
    <col min="1536" max="1536" width="8.875" style="140" customWidth="1"/>
    <col min="1537" max="1564" width="6.625" style="140" customWidth="1"/>
    <col min="1565" max="1565" width="3.25" style="140" customWidth="1"/>
    <col min="1566" max="1791" width="9" style="140"/>
    <col min="1792" max="1792" width="8.875" style="140" customWidth="1"/>
    <col min="1793" max="1820" width="6.625" style="140" customWidth="1"/>
    <col min="1821" max="1821" width="3.25" style="140" customWidth="1"/>
    <col min="1822" max="2047" width="9" style="140"/>
    <col min="2048" max="2048" width="8.875" style="140" customWidth="1"/>
    <col min="2049" max="2076" width="6.625" style="140" customWidth="1"/>
    <col min="2077" max="2077" width="3.25" style="140" customWidth="1"/>
    <col min="2078" max="2303" width="9" style="140"/>
    <col min="2304" max="2304" width="8.875" style="140" customWidth="1"/>
    <col min="2305" max="2332" width="6.625" style="140" customWidth="1"/>
    <col min="2333" max="2333" width="3.25" style="140" customWidth="1"/>
    <col min="2334" max="2559" width="9" style="140"/>
    <col min="2560" max="2560" width="8.875" style="140" customWidth="1"/>
    <col min="2561" max="2588" width="6.625" style="140" customWidth="1"/>
    <col min="2589" max="2589" width="3.25" style="140" customWidth="1"/>
    <col min="2590" max="2815" width="9" style="140"/>
    <col min="2816" max="2816" width="8.875" style="140" customWidth="1"/>
    <col min="2817" max="2844" width="6.625" style="140" customWidth="1"/>
    <col min="2845" max="2845" width="3.25" style="140" customWidth="1"/>
    <col min="2846" max="3071" width="9" style="140"/>
    <col min="3072" max="3072" width="8.875" style="140" customWidth="1"/>
    <col min="3073" max="3100" width="6.625" style="140" customWidth="1"/>
    <col min="3101" max="3101" width="3.25" style="140" customWidth="1"/>
    <col min="3102" max="3327" width="9" style="140"/>
    <col min="3328" max="3328" width="8.875" style="140" customWidth="1"/>
    <col min="3329" max="3356" width="6.625" style="140" customWidth="1"/>
    <col min="3357" max="3357" width="3.25" style="140" customWidth="1"/>
    <col min="3358" max="3583" width="9" style="140"/>
    <col min="3584" max="3584" width="8.875" style="140" customWidth="1"/>
    <col min="3585" max="3612" width="6.625" style="140" customWidth="1"/>
    <col min="3613" max="3613" width="3.25" style="140" customWidth="1"/>
    <col min="3614" max="3839" width="9" style="140"/>
    <col min="3840" max="3840" width="8.875" style="140" customWidth="1"/>
    <col min="3841" max="3868" width="6.625" style="140" customWidth="1"/>
    <col min="3869" max="3869" width="3.25" style="140" customWidth="1"/>
    <col min="3870" max="4095" width="9" style="140"/>
    <col min="4096" max="4096" width="8.875" style="140" customWidth="1"/>
    <col min="4097" max="4124" width="6.625" style="140" customWidth="1"/>
    <col min="4125" max="4125" width="3.25" style="140" customWidth="1"/>
    <col min="4126" max="4351" width="9" style="140"/>
    <col min="4352" max="4352" width="8.875" style="140" customWidth="1"/>
    <col min="4353" max="4380" width="6.625" style="140" customWidth="1"/>
    <col min="4381" max="4381" width="3.25" style="140" customWidth="1"/>
    <col min="4382" max="4607" width="9" style="140"/>
    <col min="4608" max="4608" width="8.875" style="140" customWidth="1"/>
    <col min="4609" max="4636" width="6.625" style="140" customWidth="1"/>
    <col min="4637" max="4637" width="3.25" style="140" customWidth="1"/>
    <col min="4638" max="4863" width="9" style="140"/>
    <col min="4864" max="4864" width="8.875" style="140" customWidth="1"/>
    <col min="4865" max="4892" width="6.625" style="140" customWidth="1"/>
    <col min="4893" max="4893" width="3.25" style="140" customWidth="1"/>
    <col min="4894" max="5119" width="9" style="140"/>
    <col min="5120" max="5120" width="8.875" style="140" customWidth="1"/>
    <col min="5121" max="5148" width="6.625" style="140" customWidth="1"/>
    <col min="5149" max="5149" width="3.25" style="140" customWidth="1"/>
    <col min="5150" max="5375" width="9" style="140"/>
    <col min="5376" max="5376" width="8.875" style="140" customWidth="1"/>
    <col min="5377" max="5404" width="6.625" style="140" customWidth="1"/>
    <col min="5405" max="5405" width="3.25" style="140" customWidth="1"/>
    <col min="5406" max="5631" width="9" style="140"/>
    <col min="5632" max="5632" width="8.875" style="140" customWidth="1"/>
    <col min="5633" max="5660" width="6.625" style="140" customWidth="1"/>
    <col min="5661" max="5661" width="3.25" style="140" customWidth="1"/>
    <col min="5662" max="5887" width="9" style="140"/>
    <col min="5888" max="5888" width="8.875" style="140" customWidth="1"/>
    <col min="5889" max="5916" width="6.625" style="140" customWidth="1"/>
    <col min="5917" max="5917" width="3.25" style="140" customWidth="1"/>
    <col min="5918" max="6143" width="9" style="140"/>
    <col min="6144" max="6144" width="8.875" style="140" customWidth="1"/>
    <col min="6145" max="6172" width="6.625" style="140" customWidth="1"/>
    <col min="6173" max="6173" width="3.25" style="140" customWidth="1"/>
    <col min="6174" max="6399" width="9" style="140"/>
    <col min="6400" max="6400" width="8.875" style="140" customWidth="1"/>
    <col min="6401" max="6428" width="6.625" style="140" customWidth="1"/>
    <col min="6429" max="6429" width="3.25" style="140" customWidth="1"/>
    <col min="6430" max="6655" width="9" style="140"/>
    <col min="6656" max="6656" width="8.875" style="140" customWidth="1"/>
    <col min="6657" max="6684" width="6.625" style="140" customWidth="1"/>
    <col min="6685" max="6685" width="3.25" style="140" customWidth="1"/>
    <col min="6686" max="6911" width="9" style="140"/>
    <col min="6912" max="6912" width="8.875" style="140" customWidth="1"/>
    <col min="6913" max="6940" width="6.625" style="140" customWidth="1"/>
    <col min="6941" max="6941" width="3.25" style="140" customWidth="1"/>
    <col min="6942" max="7167" width="9" style="140"/>
    <col min="7168" max="7168" width="8.875" style="140" customWidth="1"/>
    <col min="7169" max="7196" width="6.625" style="140" customWidth="1"/>
    <col min="7197" max="7197" width="3.25" style="140" customWidth="1"/>
    <col min="7198" max="7423" width="9" style="140"/>
    <col min="7424" max="7424" width="8.875" style="140" customWidth="1"/>
    <col min="7425" max="7452" width="6.625" style="140" customWidth="1"/>
    <col min="7453" max="7453" width="3.25" style="140" customWidth="1"/>
    <col min="7454" max="7679" width="9" style="140"/>
    <col min="7680" max="7680" width="8.875" style="140" customWidth="1"/>
    <col min="7681" max="7708" width="6.625" style="140" customWidth="1"/>
    <col min="7709" max="7709" width="3.25" style="140" customWidth="1"/>
    <col min="7710" max="7935" width="9" style="140"/>
    <col min="7936" max="7936" width="8.875" style="140" customWidth="1"/>
    <col min="7937" max="7964" width="6.625" style="140" customWidth="1"/>
    <col min="7965" max="7965" width="3.25" style="140" customWidth="1"/>
    <col min="7966" max="8191" width="9" style="140"/>
    <col min="8192" max="8192" width="8.875" style="140" customWidth="1"/>
    <col min="8193" max="8220" width="6.625" style="140" customWidth="1"/>
    <col min="8221" max="8221" width="3.25" style="140" customWidth="1"/>
    <col min="8222" max="8447" width="9" style="140"/>
    <col min="8448" max="8448" width="8.875" style="140" customWidth="1"/>
    <col min="8449" max="8476" width="6.625" style="140" customWidth="1"/>
    <col min="8477" max="8477" width="3.25" style="140" customWidth="1"/>
    <col min="8478" max="8703" width="9" style="140"/>
    <col min="8704" max="8704" width="8.875" style="140" customWidth="1"/>
    <col min="8705" max="8732" width="6.625" style="140" customWidth="1"/>
    <col min="8733" max="8733" width="3.25" style="140" customWidth="1"/>
    <col min="8734" max="8959" width="9" style="140"/>
    <col min="8960" max="8960" width="8.875" style="140" customWidth="1"/>
    <col min="8961" max="8988" width="6.625" style="140" customWidth="1"/>
    <col min="8989" max="8989" width="3.25" style="140" customWidth="1"/>
    <col min="8990" max="9215" width="9" style="140"/>
    <col min="9216" max="9216" width="8.875" style="140" customWidth="1"/>
    <col min="9217" max="9244" width="6.625" style="140" customWidth="1"/>
    <col min="9245" max="9245" width="3.25" style="140" customWidth="1"/>
    <col min="9246" max="9471" width="9" style="140"/>
    <col min="9472" max="9472" width="8.875" style="140" customWidth="1"/>
    <col min="9473" max="9500" width="6.625" style="140" customWidth="1"/>
    <col min="9501" max="9501" width="3.25" style="140" customWidth="1"/>
    <col min="9502" max="9727" width="9" style="140"/>
    <col min="9728" max="9728" width="8.875" style="140" customWidth="1"/>
    <col min="9729" max="9756" width="6.625" style="140" customWidth="1"/>
    <col min="9757" max="9757" width="3.25" style="140" customWidth="1"/>
    <col min="9758" max="9983" width="9" style="140"/>
    <col min="9984" max="9984" width="8.875" style="140" customWidth="1"/>
    <col min="9985" max="10012" width="6.625" style="140" customWidth="1"/>
    <col min="10013" max="10013" width="3.25" style="140" customWidth="1"/>
    <col min="10014" max="10239" width="9" style="140"/>
    <col min="10240" max="10240" width="8.875" style="140" customWidth="1"/>
    <col min="10241" max="10268" width="6.625" style="140" customWidth="1"/>
    <col min="10269" max="10269" width="3.25" style="140" customWidth="1"/>
    <col min="10270" max="10495" width="9" style="140"/>
    <col min="10496" max="10496" width="8.875" style="140" customWidth="1"/>
    <col min="10497" max="10524" width="6.625" style="140" customWidth="1"/>
    <col min="10525" max="10525" width="3.25" style="140" customWidth="1"/>
    <col min="10526" max="10751" width="9" style="140"/>
    <col min="10752" max="10752" width="8.875" style="140" customWidth="1"/>
    <col min="10753" max="10780" width="6.625" style="140" customWidth="1"/>
    <col min="10781" max="10781" width="3.25" style="140" customWidth="1"/>
    <col min="10782" max="11007" width="9" style="140"/>
    <col min="11008" max="11008" width="8.875" style="140" customWidth="1"/>
    <col min="11009" max="11036" width="6.625" style="140" customWidth="1"/>
    <col min="11037" max="11037" width="3.25" style="140" customWidth="1"/>
    <col min="11038" max="11263" width="9" style="140"/>
    <col min="11264" max="11264" width="8.875" style="140" customWidth="1"/>
    <col min="11265" max="11292" width="6.625" style="140" customWidth="1"/>
    <col min="11293" max="11293" width="3.25" style="140" customWidth="1"/>
    <col min="11294" max="11519" width="9" style="140"/>
    <col min="11520" max="11520" width="8.875" style="140" customWidth="1"/>
    <col min="11521" max="11548" width="6.625" style="140" customWidth="1"/>
    <col min="11549" max="11549" width="3.25" style="140" customWidth="1"/>
    <col min="11550" max="11775" width="9" style="140"/>
    <col min="11776" max="11776" width="8.875" style="140" customWidth="1"/>
    <col min="11777" max="11804" width="6.625" style="140" customWidth="1"/>
    <col min="11805" max="11805" width="3.25" style="140" customWidth="1"/>
    <col min="11806" max="12031" width="9" style="140"/>
    <col min="12032" max="12032" width="8.875" style="140" customWidth="1"/>
    <col min="12033" max="12060" width="6.625" style="140" customWidth="1"/>
    <col min="12061" max="12061" width="3.25" style="140" customWidth="1"/>
    <col min="12062" max="12287" width="9" style="140"/>
    <col min="12288" max="12288" width="8.875" style="140" customWidth="1"/>
    <col min="12289" max="12316" width="6.625" style="140" customWidth="1"/>
    <col min="12317" max="12317" width="3.25" style="140" customWidth="1"/>
    <col min="12318" max="12543" width="9" style="140"/>
    <col min="12544" max="12544" width="8.875" style="140" customWidth="1"/>
    <col min="12545" max="12572" width="6.625" style="140" customWidth="1"/>
    <col min="12573" max="12573" width="3.25" style="140" customWidth="1"/>
    <col min="12574" max="12799" width="9" style="140"/>
    <col min="12800" max="12800" width="8.875" style="140" customWidth="1"/>
    <col min="12801" max="12828" width="6.625" style="140" customWidth="1"/>
    <col min="12829" max="12829" width="3.25" style="140" customWidth="1"/>
    <col min="12830" max="13055" width="9" style="140"/>
    <col min="13056" max="13056" width="8.875" style="140" customWidth="1"/>
    <col min="13057" max="13084" width="6.625" style="140" customWidth="1"/>
    <col min="13085" max="13085" width="3.25" style="140" customWidth="1"/>
    <col min="13086" max="13311" width="9" style="140"/>
    <col min="13312" max="13312" width="8.875" style="140" customWidth="1"/>
    <col min="13313" max="13340" width="6.625" style="140" customWidth="1"/>
    <col min="13341" max="13341" width="3.25" style="140" customWidth="1"/>
    <col min="13342" max="13567" width="9" style="140"/>
    <col min="13568" max="13568" width="8.875" style="140" customWidth="1"/>
    <col min="13569" max="13596" width="6.625" style="140" customWidth="1"/>
    <col min="13597" max="13597" width="3.25" style="140" customWidth="1"/>
    <col min="13598" max="13823" width="9" style="140"/>
    <col min="13824" max="13824" width="8.875" style="140" customWidth="1"/>
    <col min="13825" max="13852" width="6.625" style="140" customWidth="1"/>
    <col min="13853" max="13853" width="3.25" style="140" customWidth="1"/>
    <col min="13854" max="14079" width="9" style="140"/>
    <col min="14080" max="14080" width="8.875" style="140" customWidth="1"/>
    <col min="14081" max="14108" width="6.625" style="140" customWidth="1"/>
    <col min="14109" max="14109" width="3.25" style="140" customWidth="1"/>
    <col min="14110" max="14335" width="9" style="140"/>
    <col min="14336" max="14336" width="8.875" style="140" customWidth="1"/>
    <col min="14337" max="14364" width="6.625" style="140" customWidth="1"/>
    <col min="14365" max="14365" width="3.25" style="140" customWidth="1"/>
    <col min="14366" max="14591" width="9" style="140"/>
    <col min="14592" max="14592" width="8.875" style="140" customWidth="1"/>
    <col min="14593" max="14620" width="6.625" style="140" customWidth="1"/>
    <col min="14621" max="14621" width="3.25" style="140" customWidth="1"/>
    <col min="14622" max="14847" width="9" style="140"/>
    <col min="14848" max="14848" width="8.875" style="140" customWidth="1"/>
    <col min="14849" max="14876" width="6.625" style="140" customWidth="1"/>
    <col min="14877" max="14877" width="3.25" style="140" customWidth="1"/>
    <col min="14878" max="15103" width="9" style="140"/>
    <col min="15104" max="15104" width="8.875" style="140" customWidth="1"/>
    <col min="15105" max="15132" width="6.625" style="140" customWidth="1"/>
    <col min="15133" max="15133" width="3.25" style="140" customWidth="1"/>
    <col min="15134" max="15359" width="9" style="140"/>
    <col min="15360" max="15360" width="8.875" style="140" customWidth="1"/>
    <col min="15361" max="15388" width="6.625" style="140" customWidth="1"/>
    <col min="15389" max="15389" width="3.25" style="140" customWidth="1"/>
    <col min="15390" max="15615" width="9" style="140"/>
    <col min="15616" max="15616" width="8.875" style="140" customWidth="1"/>
    <col min="15617" max="15644" width="6.625" style="140" customWidth="1"/>
    <col min="15645" max="15645" width="3.25" style="140" customWidth="1"/>
    <col min="15646" max="15871" width="9" style="140"/>
    <col min="15872" max="15872" width="8.875" style="140" customWidth="1"/>
    <col min="15873" max="15900" width="6.625" style="140" customWidth="1"/>
    <col min="15901" max="15901" width="3.25" style="140" customWidth="1"/>
    <col min="15902" max="16127" width="9" style="140"/>
    <col min="16128" max="16128" width="8.875" style="140" customWidth="1"/>
    <col min="16129" max="16156" width="6.625" style="140" customWidth="1"/>
    <col min="16157" max="16157" width="3.25" style="140" customWidth="1"/>
    <col min="16158" max="16384" width="9" style="140"/>
  </cols>
  <sheetData>
    <row r="1" spans="1:57" s="132" customFormat="1" ht="12">
      <c r="A1" s="130" t="s">
        <v>55</v>
      </c>
      <c r="B1" s="131">
        <v>1</v>
      </c>
      <c r="C1" s="131"/>
      <c r="D1" s="131">
        <f>B5+1</f>
        <v>11101</v>
      </c>
      <c r="E1" s="131"/>
      <c r="F1" s="131">
        <f>D5+1</f>
        <v>12541</v>
      </c>
      <c r="G1" s="131"/>
      <c r="H1" s="131">
        <f t="shared" ref="H1" si="0">F5+1</f>
        <v>13501</v>
      </c>
      <c r="I1" s="131"/>
      <c r="J1" s="131">
        <f t="shared" ref="J1" si="1">H5+1</f>
        <v>15841</v>
      </c>
      <c r="K1" s="131"/>
      <c r="L1" s="131">
        <f t="shared" ref="L1" si="2">J5+1</f>
        <v>16501</v>
      </c>
      <c r="M1" s="131"/>
      <c r="N1" s="131">
        <f t="shared" ref="N1" si="3">L5+1</f>
        <v>17281</v>
      </c>
      <c r="O1" s="131"/>
      <c r="P1" s="131">
        <f t="shared" ref="P1" si="4">N5+1</f>
        <v>17881</v>
      </c>
      <c r="Q1" s="131"/>
      <c r="R1" s="131">
        <f t="shared" ref="R1" si="5">P5+1</f>
        <v>19048</v>
      </c>
      <c r="S1" s="131"/>
      <c r="T1" s="131">
        <f t="shared" ref="T1" si="6">R5+1</f>
        <v>20009</v>
      </c>
      <c r="U1" s="131"/>
      <c r="V1" s="131">
        <f t="shared" ref="V1" si="7">T5+1</f>
        <v>21010</v>
      </c>
      <c r="W1" s="131"/>
      <c r="X1" s="131">
        <f t="shared" ref="X1" si="8">V5+1</f>
        <v>21901</v>
      </c>
      <c r="Y1" s="131"/>
      <c r="Z1" s="131">
        <f t="shared" ref="Z1" si="9">X5+1</f>
        <v>22801</v>
      </c>
      <c r="AA1" s="131"/>
      <c r="AB1" s="131">
        <f t="shared" ref="AB1" si="10">Z5+1</f>
        <v>24001</v>
      </c>
      <c r="AC1" s="131"/>
      <c r="AD1" s="131">
        <f t="shared" ref="AD1" si="11">AB5+1</f>
        <v>25201</v>
      </c>
      <c r="AE1" s="131"/>
      <c r="AF1" s="131">
        <f t="shared" ref="AF1" si="12">AD5+1</f>
        <v>26401</v>
      </c>
      <c r="AG1" s="131"/>
      <c r="AH1" s="131">
        <f t="shared" ref="AH1" si="13">AF5+1</f>
        <v>27601</v>
      </c>
      <c r="AI1" s="131"/>
      <c r="AJ1" s="131">
        <f t="shared" ref="AJ1" si="14">AH5+1</f>
        <v>28801</v>
      </c>
      <c r="AK1" s="131"/>
      <c r="AL1" s="131">
        <f t="shared" ref="AL1" si="15">AJ5+1</f>
        <v>30301</v>
      </c>
      <c r="AM1" s="131"/>
      <c r="AN1" s="131">
        <f t="shared" ref="AN1" si="16">AL5+1</f>
        <v>31801</v>
      </c>
      <c r="AO1" s="131"/>
      <c r="AP1" s="131">
        <f t="shared" ref="AP1" si="17">AN5+1</f>
        <v>33301</v>
      </c>
      <c r="AQ1" s="131"/>
      <c r="AR1" s="131">
        <f t="shared" ref="AR1" si="18">AP5+1</f>
        <v>34801</v>
      </c>
      <c r="AS1" s="131"/>
      <c r="AT1" s="131">
        <f t="shared" ref="AT1" si="19">AR5+1</f>
        <v>36301</v>
      </c>
      <c r="AU1" s="131"/>
      <c r="AV1" s="131">
        <f t="shared" ref="AV1" si="20">AT5+1</f>
        <v>38201</v>
      </c>
      <c r="AW1" s="131"/>
      <c r="AX1" s="131">
        <f t="shared" ref="AX1" si="21">AV5+1</f>
        <v>40101</v>
      </c>
      <c r="AY1" s="131"/>
      <c r="AZ1" s="131">
        <f t="shared" ref="AZ1" si="22">AX5+1</f>
        <v>42001</v>
      </c>
      <c r="BA1" s="131"/>
      <c r="BB1" s="131">
        <f t="shared" ref="BB1" si="23">AZ5+1</f>
        <v>43901</v>
      </c>
      <c r="BC1" s="131"/>
      <c r="BD1" s="131"/>
      <c r="BE1" s="131"/>
    </row>
    <row r="2" spans="1:57" s="136" customFormat="1" ht="20.25" customHeight="1">
      <c r="A2" s="501" t="s">
        <v>135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3"/>
      <c r="AA2" s="133" t="s">
        <v>6</v>
      </c>
      <c r="AB2" s="134"/>
      <c r="AC2" s="134"/>
      <c r="AD2" s="135" t="s">
        <v>31</v>
      </c>
      <c r="AE2" s="135" t="s">
        <v>136</v>
      </c>
    </row>
    <row r="3" spans="1:57" s="139" customFormat="1" ht="19.5" customHeight="1" thickBot="1">
      <c r="A3" s="491" t="s">
        <v>137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137">
        <v>9.5000000000000001E-2</v>
      </c>
      <c r="AE3" s="138">
        <v>0.01</v>
      </c>
    </row>
    <row r="4" spans="1:57" ht="12" customHeight="1">
      <c r="A4" s="504"/>
      <c r="B4" s="479" t="s">
        <v>23</v>
      </c>
      <c r="C4" s="507"/>
      <c r="D4" s="507"/>
      <c r="E4" s="480"/>
      <c r="F4" s="479" t="s">
        <v>138</v>
      </c>
      <c r="G4" s="507"/>
      <c r="H4" s="507"/>
      <c r="I4" s="507"/>
      <c r="J4" s="507"/>
      <c r="K4" s="507"/>
      <c r="L4" s="507"/>
      <c r="M4" s="507"/>
      <c r="N4" s="507"/>
      <c r="O4" s="507"/>
      <c r="P4" s="507"/>
      <c r="Q4" s="507"/>
      <c r="R4" s="507"/>
      <c r="S4" s="480"/>
      <c r="T4" s="482" t="s">
        <v>139</v>
      </c>
      <c r="U4" s="495"/>
      <c r="V4" s="482" t="s">
        <v>140</v>
      </c>
      <c r="W4" s="495"/>
      <c r="X4" s="482" t="s">
        <v>141</v>
      </c>
      <c r="Y4" s="495"/>
      <c r="Z4" s="482" t="s">
        <v>142</v>
      </c>
      <c r="AA4" s="495"/>
      <c r="AB4" s="482" t="s">
        <v>143</v>
      </c>
      <c r="AC4" s="483"/>
      <c r="AD4" s="479" t="s">
        <v>144</v>
      </c>
      <c r="AE4" s="480"/>
      <c r="AF4" s="479" t="s">
        <v>145</v>
      </c>
      <c r="AG4" s="480"/>
      <c r="AH4" s="479" t="s">
        <v>146</v>
      </c>
      <c r="AI4" s="480"/>
      <c r="AJ4" s="479" t="s">
        <v>147</v>
      </c>
      <c r="AK4" s="480"/>
      <c r="AL4" s="479" t="s">
        <v>148</v>
      </c>
      <c r="AM4" s="480"/>
      <c r="AN4" s="479" t="s">
        <v>149</v>
      </c>
      <c r="AO4" s="480"/>
      <c r="AP4" s="479" t="s">
        <v>150</v>
      </c>
      <c r="AQ4" s="480"/>
      <c r="AR4" s="479" t="s">
        <v>151</v>
      </c>
      <c r="AS4" s="480"/>
      <c r="AT4" s="479" t="s">
        <v>152</v>
      </c>
      <c r="AU4" s="480"/>
      <c r="AV4" s="479" t="s">
        <v>153</v>
      </c>
      <c r="AW4" s="480"/>
      <c r="AX4" s="479" t="s">
        <v>154</v>
      </c>
      <c r="AY4" s="480"/>
      <c r="AZ4" s="479" t="s">
        <v>155</v>
      </c>
      <c r="BA4" s="480"/>
      <c r="BB4" s="479" t="s">
        <v>156</v>
      </c>
      <c r="BC4" s="480"/>
      <c r="BD4" s="482"/>
      <c r="BE4" s="483"/>
    </row>
    <row r="5" spans="1:57" ht="12" customHeight="1">
      <c r="A5" s="505"/>
      <c r="B5" s="141">
        <v>11100</v>
      </c>
      <c r="C5" s="142"/>
      <c r="D5" s="141">
        <v>12540</v>
      </c>
      <c r="E5" s="142"/>
      <c r="F5" s="141">
        <v>13500</v>
      </c>
      <c r="G5" s="142"/>
      <c r="H5" s="141">
        <v>15840</v>
      </c>
      <c r="I5" s="142"/>
      <c r="J5" s="141">
        <v>16500</v>
      </c>
      <c r="K5" s="142"/>
      <c r="L5" s="141">
        <v>17280</v>
      </c>
      <c r="M5" s="142"/>
      <c r="N5" s="141">
        <v>17880</v>
      </c>
      <c r="O5" s="142"/>
      <c r="P5" s="143">
        <v>19047</v>
      </c>
      <c r="Q5" s="144"/>
      <c r="R5" s="143">
        <v>20008</v>
      </c>
      <c r="S5" s="144"/>
      <c r="T5" s="141">
        <v>21009</v>
      </c>
      <c r="U5" s="142"/>
      <c r="V5" s="141">
        <v>21900</v>
      </c>
      <c r="W5" s="142"/>
      <c r="X5" s="141">
        <v>22800</v>
      </c>
      <c r="Y5" s="142"/>
      <c r="Z5" s="141">
        <v>24000</v>
      </c>
      <c r="AA5" s="142"/>
      <c r="AB5" s="141">
        <v>25200</v>
      </c>
      <c r="AC5" s="145"/>
      <c r="AD5" s="146">
        <v>26400</v>
      </c>
      <c r="AE5" s="146"/>
      <c r="AF5" s="141">
        <v>27600</v>
      </c>
      <c r="AG5" s="142"/>
      <c r="AH5" s="141">
        <v>28800</v>
      </c>
      <c r="AI5" s="142"/>
      <c r="AJ5" s="141">
        <v>30300</v>
      </c>
      <c r="AK5" s="142"/>
      <c r="AL5" s="141">
        <v>31800</v>
      </c>
      <c r="AM5" s="142"/>
      <c r="AN5" s="141">
        <v>33300</v>
      </c>
      <c r="AO5" s="142"/>
      <c r="AP5" s="141">
        <v>34800</v>
      </c>
      <c r="AQ5" s="142"/>
      <c r="AR5" s="141">
        <v>36300</v>
      </c>
      <c r="AS5" s="142"/>
      <c r="AT5" s="141">
        <v>38200</v>
      </c>
      <c r="AU5" s="142"/>
      <c r="AV5" s="141">
        <v>40100</v>
      </c>
      <c r="AW5" s="142"/>
      <c r="AX5" s="141">
        <v>42000</v>
      </c>
      <c r="AY5" s="142"/>
      <c r="AZ5" s="141">
        <v>43900</v>
      </c>
      <c r="BA5" s="142"/>
      <c r="BB5" s="141">
        <v>45800</v>
      </c>
      <c r="BC5" s="142"/>
      <c r="BD5" s="143"/>
      <c r="BE5" s="147"/>
    </row>
    <row r="6" spans="1:57" ht="12" customHeight="1">
      <c r="A6" s="506"/>
      <c r="B6" s="148" t="s">
        <v>32</v>
      </c>
      <c r="C6" s="148" t="s">
        <v>33</v>
      </c>
      <c r="D6" s="148" t="s">
        <v>32</v>
      </c>
      <c r="E6" s="148" t="s">
        <v>33</v>
      </c>
      <c r="F6" s="148" t="s">
        <v>32</v>
      </c>
      <c r="G6" s="148" t="s">
        <v>33</v>
      </c>
      <c r="H6" s="148" t="s">
        <v>32</v>
      </c>
      <c r="I6" s="148" t="s">
        <v>33</v>
      </c>
      <c r="J6" s="148" t="s">
        <v>32</v>
      </c>
      <c r="K6" s="148" t="s">
        <v>33</v>
      </c>
      <c r="L6" s="148" t="s">
        <v>32</v>
      </c>
      <c r="M6" s="148" t="s">
        <v>33</v>
      </c>
      <c r="N6" s="148" t="s">
        <v>32</v>
      </c>
      <c r="O6" s="148" t="s">
        <v>33</v>
      </c>
      <c r="P6" s="148" t="s">
        <v>32</v>
      </c>
      <c r="Q6" s="148" t="s">
        <v>33</v>
      </c>
      <c r="R6" s="148" t="s">
        <v>32</v>
      </c>
      <c r="S6" s="148" t="s">
        <v>33</v>
      </c>
      <c r="T6" s="148" t="s">
        <v>32</v>
      </c>
      <c r="U6" s="148" t="s">
        <v>33</v>
      </c>
      <c r="V6" s="148" t="s">
        <v>32</v>
      </c>
      <c r="W6" s="148" t="s">
        <v>33</v>
      </c>
      <c r="X6" s="148" t="s">
        <v>32</v>
      </c>
      <c r="Y6" s="148" t="s">
        <v>33</v>
      </c>
      <c r="Z6" s="148" t="s">
        <v>32</v>
      </c>
      <c r="AA6" s="148" t="s">
        <v>33</v>
      </c>
      <c r="AB6" s="149" t="s">
        <v>32</v>
      </c>
      <c r="AC6" s="150" t="s">
        <v>33</v>
      </c>
      <c r="AD6" s="151" t="s">
        <v>32</v>
      </c>
      <c r="AE6" s="151" t="s">
        <v>33</v>
      </c>
      <c r="AF6" s="151" t="s">
        <v>32</v>
      </c>
      <c r="AG6" s="151" t="s">
        <v>33</v>
      </c>
      <c r="AH6" s="151" t="s">
        <v>32</v>
      </c>
      <c r="AI6" s="151" t="s">
        <v>33</v>
      </c>
      <c r="AJ6" s="151" t="s">
        <v>32</v>
      </c>
      <c r="AK6" s="151" t="s">
        <v>33</v>
      </c>
      <c r="AL6" s="151" t="s">
        <v>32</v>
      </c>
      <c r="AM6" s="151" t="s">
        <v>33</v>
      </c>
      <c r="AN6" s="151" t="s">
        <v>32</v>
      </c>
      <c r="AO6" s="151" t="s">
        <v>33</v>
      </c>
      <c r="AP6" s="151" t="s">
        <v>32</v>
      </c>
      <c r="AQ6" s="151" t="s">
        <v>33</v>
      </c>
      <c r="AR6" s="151" t="s">
        <v>32</v>
      </c>
      <c r="AS6" s="151" t="s">
        <v>33</v>
      </c>
      <c r="AT6" s="151" t="s">
        <v>32</v>
      </c>
      <c r="AU6" s="151" t="s">
        <v>33</v>
      </c>
      <c r="AV6" s="151" t="s">
        <v>32</v>
      </c>
      <c r="AW6" s="151" t="s">
        <v>33</v>
      </c>
      <c r="AX6" s="151" t="s">
        <v>32</v>
      </c>
      <c r="AY6" s="151" t="s">
        <v>33</v>
      </c>
      <c r="AZ6" s="151" t="s">
        <v>32</v>
      </c>
      <c r="BA6" s="151" t="s">
        <v>33</v>
      </c>
      <c r="BB6" s="151" t="s">
        <v>32</v>
      </c>
      <c r="BC6" s="151" t="s">
        <v>33</v>
      </c>
      <c r="BD6" s="152"/>
      <c r="BE6" s="150"/>
    </row>
    <row r="7" spans="1:57" s="156" customFormat="1" ht="11.1" customHeight="1">
      <c r="A7" s="153">
        <v>1</v>
      </c>
      <c r="B7" s="154">
        <v>8</v>
      </c>
      <c r="C7" s="154">
        <v>28</v>
      </c>
      <c r="D7" s="154">
        <v>9</v>
      </c>
      <c r="E7" s="154">
        <v>31</v>
      </c>
      <c r="F7" s="154">
        <v>10</v>
      </c>
      <c r="G7" s="154">
        <v>33</v>
      </c>
      <c r="H7" s="154">
        <v>11</v>
      </c>
      <c r="I7" s="154">
        <v>39</v>
      </c>
      <c r="J7" s="154">
        <v>11</v>
      </c>
      <c r="K7" s="154">
        <v>41</v>
      </c>
      <c r="L7" s="154">
        <v>12</v>
      </c>
      <c r="M7" s="154">
        <v>42</v>
      </c>
      <c r="N7" s="154">
        <v>12</v>
      </c>
      <c r="O7" s="154">
        <v>44</v>
      </c>
      <c r="P7" s="154">
        <v>13</v>
      </c>
      <c r="Q7" s="154">
        <v>46</v>
      </c>
      <c r="R7" s="154">
        <v>14</v>
      </c>
      <c r="S7" s="154">
        <v>49</v>
      </c>
      <c r="T7" s="154">
        <v>14</v>
      </c>
      <c r="U7" s="154">
        <v>52</v>
      </c>
      <c r="V7" s="154">
        <v>15</v>
      </c>
      <c r="W7" s="154">
        <v>54</v>
      </c>
      <c r="X7" s="154">
        <v>16</v>
      </c>
      <c r="Y7" s="154">
        <v>56</v>
      </c>
      <c r="Z7" s="154">
        <v>17</v>
      </c>
      <c r="AA7" s="154">
        <v>59</v>
      </c>
      <c r="AB7" s="154">
        <v>18</v>
      </c>
      <c r="AC7" s="154">
        <v>62</v>
      </c>
      <c r="AD7" s="154">
        <v>19</v>
      </c>
      <c r="AE7" s="154">
        <v>65</v>
      </c>
      <c r="AF7" s="154">
        <v>19</v>
      </c>
      <c r="AG7" s="154">
        <v>67</v>
      </c>
      <c r="AH7" s="154">
        <v>20</v>
      </c>
      <c r="AI7" s="154">
        <v>71</v>
      </c>
      <c r="AJ7" s="154">
        <v>21</v>
      </c>
      <c r="AK7" s="154">
        <v>74</v>
      </c>
      <c r="AL7" s="154">
        <v>22</v>
      </c>
      <c r="AM7" s="154">
        <v>77</v>
      </c>
      <c r="AN7" s="154">
        <v>23</v>
      </c>
      <c r="AO7" s="154">
        <v>82</v>
      </c>
      <c r="AP7" s="154">
        <v>24</v>
      </c>
      <c r="AQ7" s="154">
        <v>85</v>
      </c>
      <c r="AR7" s="154">
        <v>25</v>
      </c>
      <c r="AS7" s="154">
        <v>88</v>
      </c>
      <c r="AT7" s="154">
        <v>27</v>
      </c>
      <c r="AU7" s="154">
        <v>94</v>
      </c>
      <c r="AV7" s="154">
        <v>28</v>
      </c>
      <c r="AW7" s="154">
        <v>98</v>
      </c>
      <c r="AX7" s="154">
        <v>30</v>
      </c>
      <c r="AY7" s="154">
        <v>103</v>
      </c>
      <c r="AZ7" s="154">
        <v>31</v>
      </c>
      <c r="BA7" s="154">
        <v>107</v>
      </c>
      <c r="BB7" s="154">
        <v>32</v>
      </c>
      <c r="BC7" s="154">
        <v>113</v>
      </c>
      <c r="BD7" s="154"/>
      <c r="BE7" s="155"/>
    </row>
    <row r="8" spans="1:57" s="156" customFormat="1" ht="11.1" customHeight="1">
      <c r="A8" s="153">
        <v>2</v>
      </c>
      <c r="B8" s="154">
        <v>15</v>
      </c>
      <c r="C8" s="154">
        <v>54</v>
      </c>
      <c r="D8" s="154">
        <v>18</v>
      </c>
      <c r="E8" s="154">
        <v>62</v>
      </c>
      <c r="F8" s="154">
        <v>19</v>
      </c>
      <c r="G8" s="154">
        <v>66</v>
      </c>
      <c r="H8" s="154">
        <v>22</v>
      </c>
      <c r="I8" s="154">
        <v>77</v>
      </c>
      <c r="J8" s="154">
        <v>23</v>
      </c>
      <c r="K8" s="154">
        <v>81</v>
      </c>
      <c r="L8" s="154">
        <v>24</v>
      </c>
      <c r="M8" s="154">
        <v>85</v>
      </c>
      <c r="N8" s="154">
        <v>25</v>
      </c>
      <c r="O8" s="154">
        <v>87</v>
      </c>
      <c r="P8" s="154">
        <v>27</v>
      </c>
      <c r="Q8" s="154">
        <v>93</v>
      </c>
      <c r="R8" s="154">
        <v>28</v>
      </c>
      <c r="S8" s="154">
        <v>98</v>
      </c>
      <c r="T8" s="154">
        <v>30</v>
      </c>
      <c r="U8" s="154">
        <v>103</v>
      </c>
      <c r="V8" s="154">
        <v>31</v>
      </c>
      <c r="W8" s="154">
        <v>107</v>
      </c>
      <c r="X8" s="154">
        <v>32</v>
      </c>
      <c r="Y8" s="154">
        <v>112</v>
      </c>
      <c r="Z8" s="154">
        <v>33</v>
      </c>
      <c r="AA8" s="154">
        <v>117</v>
      </c>
      <c r="AB8" s="154">
        <v>35</v>
      </c>
      <c r="AC8" s="154">
        <v>124</v>
      </c>
      <c r="AD8" s="154">
        <v>37</v>
      </c>
      <c r="AE8" s="154">
        <v>129</v>
      </c>
      <c r="AF8" s="154">
        <v>39</v>
      </c>
      <c r="AG8" s="154">
        <v>135</v>
      </c>
      <c r="AH8" s="154">
        <v>40</v>
      </c>
      <c r="AI8" s="154">
        <v>141</v>
      </c>
      <c r="AJ8" s="154">
        <v>42</v>
      </c>
      <c r="AK8" s="154">
        <v>148</v>
      </c>
      <c r="AL8" s="154">
        <v>44</v>
      </c>
      <c r="AM8" s="154">
        <v>156</v>
      </c>
      <c r="AN8" s="154">
        <v>46</v>
      </c>
      <c r="AO8" s="154">
        <v>164</v>
      </c>
      <c r="AP8" s="154">
        <v>49</v>
      </c>
      <c r="AQ8" s="154">
        <v>170</v>
      </c>
      <c r="AR8" s="154">
        <v>51</v>
      </c>
      <c r="AS8" s="154">
        <v>178</v>
      </c>
      <c r="AT8" s="154">
        <v>53</v>
      </c>
      <c r="AU8" s="154">
        <v>187</v>
      </c>
      <c r="AV8" s="154">
        <v>56</v>
      </c>
      <c r="AW8" s="154">
        <v>197</v>
      </c>
      <c r="AX8" s="154">
        <v>59</v>
      </c>
      <c r="AY8" s="154">
        <v>206</v>
      </c>
      <c r="AZ8" s="154">
        <v>62</v>
      </c>
      <c r="BA8" s="154">
        <v>215</v>
      </c>
      <c r="BB8" s="154">
        <v>64</v>
      </c>
      <c r="BC8" s="154">
        <v>224</v>
      </c>
      <c r="BD8" s="154"/>
      <c r="BE8" s="155"/>
    </row>
    <row r="9" spans="1:57" s="156" customFormat="1" ht="11.1" customHeight="1">
      <c r="A9" s="153">
        <v>3</v>
      </c>
      <c r="B9" s="154">
        <v>23</v>
      </c>
      <c r="C9" s="154">
        <v>82</v>
      </c>
      <c r="D9" s="154">
        <v>27</v>
      </c>
      <c r="E9" s="154">
        <v>92</v>
      </c>
      <c r="F9" s="154">
        <v>29</v>
      </c>
      <c r="G9" s="154">
        <v>99</v>
      </c>
      <c r="H9" s="154">
        <v>33</v>
      </c>
      <c r="I9" s="154">
        <v>116</v>
      </c>
      <c r="J9" s="154">
        <v>34</v>
      </c>
      <c r="K9" s="154">
        <v>122</v>
      </c>
      <c r="L9" s="154">
        <v>36</v>
      </c>
      <c r="M9" s="154">
        <v>127</v>
      </c>
      <c r="N9" s="154">
        <v>38</v>
      </c>
      <c r="O9" s="154">
        <v>132</v>
      </c>
      <c r="P9" s="154">
        <v>40</v>
      </c>
      <c r="Q9" s="154">
        <v>140</v>
      </c>
      <c r="R9" s="154">
        <v>42</v>
      </c>
      <c r="S9" s="154">
        <v>147</v>
      </c>
      <c r="T9" s="154">
        <v>44</v>
      </c>
      <c r="U9" s="154">
        <v>155</v>
      </c>
      <c r="V9" s="154">
        <v>46</v>
      </c>
      <c r="W9" s="154">
        <v>161</v>
      </c>
      <c r="X9" s="154">
        <v>48</v>
      </c>
      <c r="Y9" s="154">
        <v>168</v>
      </c>
      <c r="Z9" s="154">
        <v>51</v>
      </c>
      <c r="AA9" s="154">
        <v>177</v>
      </c>
      <c r="AB9" s="154">
        <v>53</v>
      </c>
      <c r="AC9" s="154">
        <v>186</v>
      </c>
      <c r="AD9" s="154">
        <v>55</v>
      </c>
      <c r="AE9" s="154">
        <v>194</v>
      </c>
      <c r="AF9" s="154">
        <v>58</v>
      </c>
      <c r="AG9" s="154">
        <v>203</v>
      </c>
      <c r="AH9" s="154">
        <v>61</v>
      </c>
      <c r="AI9" s="154">
        <v>212</v>
      </c>
      <c r="AJ9" s="154">
        <v>64</v>
      </c>
      <c r="AK9" s="154">
        <v>222</v>
      </c>
      <c r="AL9" s="154">
        <v>66</v>
      </c>
      <c r="AM9" s="154">
        <v>233</v>
      </c>
      <c r="AN9" s="154">
        <v>70</v>
      </c>
      <c r="AO9" s="154">
        <v>244</v>
      </c>
      <c r="AP9" s="154">
        <v>73</v>
      </c>
      <c r="AQ9" s="154">
        <v>255</v>
      </c>
      <c r="AR9" s="154">
        <v>76</v>
      </c>
      <c r="AS9" s="154">
        <v>266</v>
      </c>
      <c r="AT9" s="154">
        <v>81</v>
      </c>
      <c r="AU9" s="154">
        <v>281</v>
      </c>
      <c r="AV9" s="154">
        <v>84</v>
      </c>
      <c r="AW9" s="154">
        <v>295</v>
      </c>
      <c r="AX9" s="154">
        <v>88</v>
      </c>
      <c r="AY9" s="154">
        <v>308</v>
      </c>
      <c r="AZ9" s="154">
        <v>92</v>
      </c>
      <c r="BA9" s="154">
        <v>323</v>
      </c>
      <c r="BB9" s="154">
        <v>96</v>
      </c>
      <c r="BC9" s="154">
        <v>337</v>
      </c>
      <c r="BD9" s="154"/>
      <c r="BE9" s="155"/>
    </row>
    <row r="10" spans="1:57" s="156" customFormat="1" ht="11.1" customHeight="1">
      <c r="A10" s="153">
        <v>4</v>
      </c>
      <c r="B10" s="154">
        <v>31</v>
      </c>
      <c r="C10" s="154">
        <v>108</v>
      </c>
      <c r="D10" s="154">
        <v>35</v>
      </c>
      <c r="E10" s="154">
        <v>123</v>
      </c>
      <c r="F10" s="154">
        <v>38</v>
      </c>
      <c r="G10" s="154">
        <v>133</v>
      </c>
      <c r="H10" s="154">
        <v>44</v>
      </c>
      <c r="I10" s="154">
        <v>155</v>
      </c>
      <c r="J10" s="154">
        <v>46</v>
      </c>
      <c r="K10" s="154">
        <v>161</v>
      </c>
      <c r="L10" s="154">
        <v>49</v>
      </c>
      <c r="M10" s="154">
        <v>169</v>
      </c>
      <c r="N10" s="154">
        <v>50</v>
      </c>
      <c r="O10" s="154">
        <v>176</v>
      </c>
      <c r="P10" s="154">
        <v>53</v>
      </c>
      <c r="Q10" s="154">
        <v>187</v>
      </c>
      <c r="R10" s="154">
        <v>56</v>
      </c>
      <c r="S10" s="154">
        <v>196</v>
      </c>
      <c r="T10" s="154">
        <v>59</v>
      </c>
      <c r="U10" s="154">
        <v>206</v>
      </c>
      <c r="V10" s="154">
        <v>61</v>
      </c>
      <c r="W10" s="154">
        <v>214</v>
      </c>
      <c r="X10" s="154">
        <v>64</v>
      </c>
      <c r="Y10" s="154">
        <v>223</v>
      </c>
      <c r="Z10" s="154">
        <v>67</v>
      </c>
      <c r="AA10" s="154">
        <v>235</v>
      </c>
      <c r="AB10" s="154">
        <v>71</v>
      </c>
      <c r="AC10" s="154">
        <v>247</v>
      </c>
      <c r="AD10" s="154">
        <v>74</v>
      </c>
      <c r="AE10" s="154">
        <v>259</v>
      </c>
      <c r="AF10" s="154">
        <v>77</v>
      </c>
      <c r="AG10" s="154">
        <v>271</v>
      </c>
      <c r="AH10" s="154">
        <v>81</v>
      </c>
      <c r="AI10" s="154">
        <v>282</v>
      </c>
      <c r="AJ10" s="154">
        <v>85</v>
      </c>
      <c r="AK10" s="154">
        <v>297</v>
      </c>
      <c r="AL10" s="154">
        <v>89</v>
      </c>
      <c r="AM10" s="154">
        <v>312</v>
      </c>
      <c r="AN10" s="154">
        <v>93</v>
      </c>
      <c r="AO10" s="154">
        <v>326</v>
      </c>
      <c r="AP10" s="154">
        <v>97</v>
      </c>
      <c r="AQ10" s="154">
        <v>341</v>
      </c>
      <c r="AR10" s="154">
        <v>102</v>
      </c>
      <c r="AS10" s="154">
        <v>356</v>
      </c>
      <c r="AT10" s="154">
        <v>107</v>
      </c>
      <c r="AU10" s="154">
        <v>375</v>
      </c>
      <c r="AV10" s="154">
        <v>113</v>
      </c>
      <c r="AW10" s="154">
        <v>393</v>
      </c>
      <c r="AX10" s="154">
        <v>117</v>
      </c>
      <c r="AY10" s="154">
        <v>411</v>
      </c>
      <c r="AZ10" s="154">
        <v>123</v>
      </c>
      <c r="BA10" s="154">
        <v>430</v>
      </c>
      <c r="BB10" s="154">
        <v>128</v>
      </c>
      <c r="BC10" s="154">
        <v>449</v>
      </c>
      <c r="BD10" s="154"/>
      <c r="BE10" s="155"/>
    </row>
    <row r="11" spans="1:57" s="156" customFormat="1" ht="11.1" customHeight="1">
      <c r="A11" s="153">
        <v>5</v>
      </c>
      <c r="B11" s="154">
        <v>39</v>
      </c>
      <c r="C11" s="154">
        <v>136</v>
      </c>
      <c r="D11" s="154">
        <v>44</v>
      </c>
      <c r="E11" s="154">
        <v>154</v>
      </c>
      <c r="F11" s="154">
        <v>48</v>
      </c>
      <c r="G11" s="154">
        <v>166</v>
      </c>
      <c r="H11" s="154">
        <v>55</v>
      </c>
      <c r="I11" s="154">
        <v>194</v>
      </c>
      <c r="J11" s="154">
        <v>58</v>
      </c>
      <c r="K11" s="154">
        <v>202</v>
      </c>
      <c r="L11" s="154">
        <v>61</v>
      </c>
      <c r="M11" s="154">
        <v>212</v>
      </c>
      <c r="N11" s="154">
        <v>63</v>
      </c>
      <c r="O11" s="154">
        <v>219</v>
      </c>
      <c r="P11" s="154">
        <v>66</v>
      </c>
      <c r="Q11" s="154">
        <v>233</v>
      </c>
      <c r="R11" s="154">
        <v>70</v>
      </c>
      <c r="S11" s="154">
        <v>245</v>
      </c>
      <c r="T11" s="154">
        <v>74</v>
      </c>
      <c r="U11" s="154">
        <v>258</v>
      </c>
      <c r="V11" s="154">
        <v>76</v>
      </c>
      <c r="W11" s="154">
        <v>269</v>
      </c>
      <c r="X11" s="154">
        <v>80</v>
      </c>
      <c r="Y11" s="154">
        <v>280</v>
      </c>
      <c r="Z11" s="154">
        <v>84</v>
      </c>
      <c r="AA11" s="154">
        <v>294</v>
      </c>
      <c r="AB11" s="154">
        <v>88</v>
      </c>
      <c r="AC11" s="154">
        <v>308</v>
      </c>
      <c r="AD11" s="154">
        <v>93</v>
      </c>
      <c r="AE11" s="154">
        <v>324</v>
      </c>
      <c r="AF11" s="154">
        <v>96</v>
      </c>
      <c r="AG11" s="154">
        <v>338</v>
      </c>
      <c r="AH11" s="154">
        <v>101</v>
      </c>
      <c r="AI11" s="154">
        <v>353</v>
      </c>
      <c r="AJ11" s="154">
        <v>106</v>
      </c>
      <c r="AK11" s="154">
        <v>371</v>
      </c>
      <c r="AL11" s="154">
        <v>112</v>
      </c>
      <c r="AM11" s="154">
        <v>389</v>
      </c>
      <c r="AN11" s="154">
        <v>116</v>
      </c>
      <c r="AO11" s="154">
        <v>408</v>
      </c>
      <c r="AP11" s="154">
        <v>122</v>
      </c>
      <c r="AQ11" s="154">
        <v>427</v>
      </c>
      <c r="AR11" s="154">
        <v>127</v>
      </c>
      <c r="AS11" s="154">
        <v>444</v>
      </c>
      <c r="AT11" s="154">
        <v>134</v>
      </c>
      <c r="AU11" s="154">
        <v>468</v>
      </c>
      <c r="AV11" s="154">
        <v>140</v>
      </c>
      <c r="AW11" s="154">
        <v>491</v>
      </c>
      <c r="AX11" s="154">
        <v>147</v>
      </c>
      <c r="AY11" s="154">
        <v>515</v>
      </c>
      <c r="AZ11" s="154">
        <v>154</v>
      </c>
      <c r="BA11" s="154">
        <v>538</v>
      </c>
      <c r="BB11" s="154">
        <v>160</v>
      </c>
      <c r="BC11" s="154">
        <v>561</v>
      </c>
      <c r="BD11" s="154"/>
      <c r="BE11" s="155"/>
    </row>
    <row r="12" spans="1:57" s="156" customFormat="1" ht="11.1" customHeight="1">
      <c r="A12" s="153">
        <v>6</v>
      </c>
      <c r="B12" s="154">
        <v>46</v>
      </c>
      <c r="C12" s="154">
        <v>164</v>
      </c>
      <c r="D12" s="154">
        <v>53</v>
      </c>
      <c r="E12" s="154">
        <v>185</v>
      </c>
      <c r="F12" s="154">
        <v>56</v>
      </c>
      <c r="G12" s="154">
        <v>199</v>
      </c>
      <c r="H12" s="154">
        <v>66</v>
      </c>
      <c r="I12" s="154">
        <v>233</v>
      </c>
      <c r="J12" s="154">
        <v>70</v>
      </c>
      <c r="K12" s="154">
        <v>242</v>
      </c>
      <c r="L12" s="154">
        <v>73</v>
      </c>
      <c r="M12" s="154">
        <v>254</v>
      </c>
      <c r="N12" s="154">
        <v>75</v>
      </c>
      <c r="O12" s="154">
        <v>263</v>
      </c>
      <c r="P12" s="154">
        <v>80</v>
      </c>
      <c r="Q12" s="154">
        <v>280</v>
      </c>
      <c r="R12" s="154">
        <v>84</v>
      </c>
      <c r="S12" s="154">
        <v>294</v>
      </c>
      <c r="T12" s="154">
        <v>88</v>
      </c>
      <c r="U12" s="154">
        <v>308</v>
      </c>
      <c r="V12" s="154">
        <v>92</v>
      </c>
      <c r="W12" s="154">
        <v>322</v>
      </c>
      <c r="X12" s="154">
        <v>96</v>
      </c>
      <c r="Y12" s="154">
        <v>335</v>
      </c>
      <c r="Z12" s="154">
        <v>101</v>
      </c>
      <c r="AA12" s="154">
        <v>353</v>
      </c>
      <c r="AB12" s="154">
        <v>106</v>
      </c>
      <c r="AC12" s="154">
        <v>370</v>
      </c>
      <c r="AD12" s="154">
        <v>111</v>
      </c>
      <c r="AE12" s="154">
        <v>388</v>
      </c>
      <c r="AF12" s="154">
        <v>116</v>
      </c>
      <c r="AG12" s="154">
        <v>406</v>
      </c>
      <c r="AH12" s="154">
        <v>121</v>
      </c>
      <c r="AI12" s="154">
        <v>423</v>
      </c>
      <c r="AJ12" s="154">
        <v>127</v>
      </c>
      <c r="AK12" s="154">
        <v>445</v>
      </c>
      <c r="AL12" s="154">
        <v>134</v>
      </c>
      <c r="AM12" s="154">
        <v>468</v>
      </c>
      <c r="AN12" s="154">
        <v>140</v>
      </c>
      <c r="AO12" s="154">
        <v>490</v>
      </c>
      <c r="AP12" s="154">
        <v>146</v>
      </c>
      <c r="AQ12" s="154">
        <v>512</v>
      </c>
      <c r="AR12" s="154">
        <v>153</v>
      </c>
      <c r="AS12" s="154">
        <v>534</v>
      </c>
      <c r="AT12" s="154">
        <v>160</v>
      </c>
      <c r="AU12" s="154">
        <v>561</v>
      </c>
      <c r="AV12" s="154">
        <v>168</v>
      </c>
      <c r="AW12" s="154">
        <v>589</v>
      </c>
      <c r="AX12" s="154">
        <v>177</v>
      </c>
      <c r="AY12" s="154">
        <v>618</v>
      </c>
      <c r="AZ12" s="154">
        <v>185</v>
      </c>
      <c r="BA12" s="154">
        <v>645</v>
      </c>
      <c r="BB12" s="154">
        <v>192</v>
      </c>
      <c r="BC12" s="154">
        <v>673</v>
      </c>
      <c r="BD12" s="154"/>
      <c r="BE12" s="155"/>
    </row>
    <row r="13" spans="1:57" s="156" customFormat="1" ht="11.1" customHeight="1">
      <c r="A13" s="153">
        <v>7</v>
      </c>
      <c r="B13" s="154">
        <v>54</v>
      </c>
      <c r="C13" s="154">
        <v>190</v>
      </c>
      <c r="D13" s="154">
        <v>62</v>
      </c>
      <c r="E13" s="154">
        <v>215</v>
      </c>
      <c r="F13" s="154">
        <v>66</v>
      </c>
      <c r="G13" s="154">
        <v>231</v>
      </c>
      <c r="H13" s="154">
        <v>77</v>
      </c>
      <c r="I13" s="154">
        <v>272</v>
      </c>
      <c r="J13" s="154">
        <v>81</v>
      </c>
      <c r="K13" s="154">
        <v>283</v>
      </c>
      <c r="L13" s="154">
        <v>85</v>
      </c>
      <c r="M13" s="154">
        <v>296</v>
      </c>
      <c r="N13" s="154">
        <v>87</v>
      </c>
      <c r="O13" s="154">
        <v>306</v>
      </c>
      <c r="P13" s="154">
        <v>93</v>
      </c>
      <c r="Q13" s="154">
        <v>327</v>
      </c>
      <c r="R13" s="154">
        <v>98</v>
      </c>
      <c r="S13" s="154">
        <v>343</v>
      </c>
      <c r="T13" s="154">
        <v>103</v>
      </c>
      <c r="U13" s="154">
        <v>360</v>
      </c>
      <c r="V13" s="154">
        <v>107</v>
      </c>
      <c r="W13" s="154">
        <v>376</v>
      </c>
      <c r="X13" s="154">
        <v>112</v>
      </c>
      <c r="Y13" s="154">
        <v>391</v>
      </c>
      <c r="Z13" s="154">
        <v>117</v>
      </c>
      <c r="AA13" s="154">
        <v>411</v>
      </c>
      <c r="AB13" s="154">
        <v>124</v>
      </c>
      <c r="AC13" s="154">
        <v>432</v>
      </c>
      <c r="AD13" s="154">
        <v>129</v>
      </c>
      <c r="AE13" s="154">
        <v>453</v>
      </c>
      <c r="AF13" s="154">
        <v>135</v>
      </c>
      <c r="AG13" s="154">
        <v>473</v>
      </c>
      <c r="AH13" s="154">
        <v>141</v>
      </c>
      <c r="AI13" s="154">
        <v>494</v>
      </c>
      <c r="AJ13" s="154">
        <v>148</v>
      </c>
      <c r="AK13" s="154">
        <v>519</v>
      </c>
      <c r="AL13" s="154">
        <v>156</v>
      </c>
      <c r="AM13" s="154">
        <v>545</v>
      </c>
      <c r="AN13" s="154">
        <v>164</v>
      </c>
      <c r="AO13" s="154">
        <v>571</v>
      </c>
      <c r="AP13" s="154">
        <v>170</v>
      </c>
      <c r="AQ13" s="154">
        <v>597</v>
      </c>
      <c r="AR13" s="154">
        <v>178</v>
      </c>
      <c r="AS13" s="154">
        <v>622</v>
      </c>
      <c r="AT13" s="154">
        <v>187</v>
      </c>
      <c r="AU13" s="154">
        <v>655</v>
      </c>
      <c r="AV13" s="154">
        <v>197</v>
      </c>
      <c r="AW13" s="154">
        <v>687</v>
      </c>
      <c r="AX13" s="154">
        <v>206</v>
      </c>
      <c r="AY13" s="154">
        <v>721</v>
      </c>
      <c r="AZ13" s="154">
        <v>215</v>
      </c>
      <c r="BA13" s="154">
        <v>753</v>
      </c>
      <c r="BB13" s="154">
        <v>224</v>
      </c>
      <c r="BC13" s="154">
        <v>786</v>
      </c>
      <c r="BD13" s="154"/>
      <c r="BE13" s="155"/>
    </row>
    <row r="14" spans="1:57" s="156" customFormat="1" ht="11.1" customHeight="1">
      <c r="A14" s="153">
        <v>8</v>
      </c>
      <c r="B14" s="154">
        <v>62</v>
      </c>
      <c r="C14" s="154">
        <v>218</v>
      </c>
      <c r="D14" s="154">
        <v>71</v>
      </c>
      <c r="E14" s="154">
        <v>245</v>
      </c>
      <c r="F14" s="154">
        <v>75</v>
      </c>
      <c r="G14" s="154">
        <v>264</v>
      </c>
      <c r="H14" s="154">
        <v>88</v>
      </c>
      <c r="I14" s="154">
        <v>311</v>
      </c>
      <c r="J14" s="154">
        <v>93</v>
      </c>
      <c r="K14" s="154">
        <v>324</v>
      </c>
      <c r="L14" s="154">
        <v>97</v>
      </c>
      <c r="M14" s="154">
        <v>338</v>
      </c>
      <c r="N14" s="154">
        <v>101</v>
      </c>
      <c r="O14" s="154">
        <v>350</v>
      </c>
      <c r="P14" s="154">
        <v>107</v>
      </c>
      <c r="Q14" s="154">
        <v>374</v>
      </c>
      <c r="R14" s="154">
        <v>112</v>
      </c>
      <c r="S14" s="154">
        <v>392</v>
      </c>
      <c r="T14" s="154">
        <v>117</v>
      </c>
      <c r="U14" s="154">
        <v>412</v>
      </c>
      <c r="V14" s="154">
        <v>123</v>
      </c>
      <c r="W14" s="154">
        <v>429</v>
      </c>
      <c r="X14" s="154">
        <v>128</v>
      </c>
      <c r="Y14" s="154">
        <v>447</v>
      </c>
      <c r="Z14" s="154">
        <v>135</v>
      </c>
      <c r="AA14" s="154">
        <v>471</v>
      </c>
      <c r="AB14" s="154">
        <v>141</v>
      </c>
      <c r="AC14" s="154">
        <v>494</v>
      </c>
      <c r="AD14" s="154">
        <v>148</v>
      </c>
      <c r="AE14" s="154">
        <v>517</v>
      </c>
      <c r="AF14" s="154">
        <v>155</v>
      </c>
      <c r="AG14" s="154">
        <v>541</v>
      </c>
      <c r="AH14" s="154">
        <v>161</v>
      </c>
      <c r="AI14" s="154">
        <v>565</v>
      </c>
      <c r="AJ14" s="154">
        <v>170</v>
      </c>
      <c r="AK14" s="154">
        <v>594</v>
      </c>
      <c r="AL14" s="154">
        <v>178</v>
      </c>
      <c r="AM14" s="154">
        <v>623</v>
      </c>
      <c r="AN14" s="154">
        <v>187</v>
      </c>
      <c r="AO14" s="154">
        <v>653</v>
      </c>
      <c r="AP14" s="154">
        <v>195</v>
      </c>
      <c r="AQ14" s="154">
        <v>682</v>
      </c>
      <c r="AR14" s="154">
        <v>203</v>
      </c>
      <c r="AS14" s="154">
        <v>712</v>
      </c>
      <c r="AT14" s="154">
        <v>214</v>
      </c>
      <c r="AU14" s="154">
        <v>748</v>
      </c>
      <c r="AV14" s="154">
        <v>224</v>
      </c>
      <c r="AW14" s="154">
        <v>786</v>
      </c>
      <c r="AX14" s="154">
        <v>235</v>
      </c>
      <c r="AY14" s="154">
        <v>823</v>
      </c>
      <c r="AZ14" s="154">
        <v>245</v>
      </c>
      <c r="BA14" s="154">
        <v>860</v>
      </c>
      <c r="BB14" s="154">
        <v>256</v>
      </c>
      <c r="BC14" s="154">
        <v>897</v>
      </c>
      <c r="BD14" s="154"/>
      <c r="BE14" s="155"/>
    </row>
    <row r="15" spans="1:57" s="156" customFormat="1" ht="11.1" customHeight="1">
      <c r="A15" s="153">
        <v>9</v>
      </c>
      <c r="B15" s="154">
        <v>70</v>
      </c>
      <c r="C15" s="154">
        <v>244</v>
      </c>
      <c r="D15" s="154">
        <v>79</v>
      </c>
      <c r="E15" s="154">
        <v>276</v>
      </c>
      <c r="F15" s="154">
        <v>85</v>
      </c>
      <c r="G15" s="154">
        <v>297</v>
      </c>
      <c r="H15" s="154">
        <v>100</v>
      </c>
      <c r="I15" s="154">
        <v>349</v>
      </c>
      <c r="J15" s="154">
        <v>104</v>
      </c>
      <c r="K15" s="154">
        <v>364</v>
      </c>
      <c r="L15" s="154">
        <v>108</v>
      </c>
      <c r="M15" s="154">
        <v>381</v>
      </c>
      <c r="N15" s="154">
        <v>113</v>
      </c>
      <c r="O15" s="154">
        <v>395</v>
      </c>
      <c r="P15" s="154">
        <v>120</v>
      </c>
      <c r="Q15" s="154">
        <v>420</v>
      </c>
      <c r="R15" s="154">
        <v>126</v>
      </c>
      <c r="S15" s="154">
        <v>441</v>
      </c>
      <c r="T15" s="154">
        <v>133</v>
      </c>
      <c r="U15" s="154">
        <v>463</v>
      </c>
      <c r="V15" s="154">
        <v>138</v>
      </c>
      <c r="W15" s="154">
        <v>483</v>
      </c>
      <c r="X15" s="154">
        <v>144</v>
      </c>
      <c r="Y15" s="154">
        <v>503</v>
      </c>
      <c r="Z15" s="154">
        <v>151</v>
      </c>
      <c r="AA15" s="154">
        <v>529</v>
      </c>
      <c r="AB15" s="154">
        <v>159</v>
      </c>
      <c r="AC15" s="154">
        <v>556</v>
      </c>
      <c r="AD15" s="154">
        <v>166</v>
      </c>
      <c r="AE15" s="154">
        <v>582</v>
      </c>
      <c r="AF15" s="154">
        <v>174</v>
      </c>
      <c r="AG15" s="154">
        <v>609</v>
      </c>
      <c r="AH15" s="154">
        <v>181</v>
      </c>
      <c r="AI15" s="154">
        <v>635</v>
      </c>
      <c r="AJ15" s="154">
        <v>191</v>
      </c>
      <c r="AK15" s="154">
        <v>668</v>
      </c>
      <c r="AL15" s="154">
        <v>200</v>
      </c>
      <c r="AM15" s="154">
        <v>701</v>
      </c>
      <c r="AN15" s="154">
        <v>210</v>
      </c>
      <c r="AO15" s="154">
        <v>734</v>
      </c>
      <c r="AP15" s="154">
        <v>219</v>
      </c>
      <c r="AQ15" s="154">
        <v>767</v>
      </c>
      <c r="AR15" s="154">
        <v>229</v>
      </c>
      <c r="AS15" s="154">
        <v>800</v>
      </c>
      <c r="AT15" s="154">
        <v>241</v>
      </c>
      <c r="AU15" s="154">
        <v>842</v>
      </c>
      <c r="AV15" s="154">
        <v>253</v>
      </c>
      <c r="AW15" s="154">
        <v>884</v>
      </c>
      <c r="AX15" s="154">
        <v>264</v>
      </c>
      <c r="AY15" s="154">
        <v>926</v>
      </c>
      <c r="AZ15" s="154">
        <v>276</v>
      </c>
      <c r="BA15" s="154">
        <v>968</v>
      </c>
      <c r="BB15" s="154">
        <v>288</v>
      </c>
      <c r="BC15" s="154">
        <v>1010</v>
      </c>
      <c r="BD15" s="154"/>
      <c r="BE15" s="155"/>
    </row>
    <row r="16" spans="1:57" s="156" customFormat="1" ht="11.1" customHeight="1">
      <c r="A16" s="153">
        <v>10</v>
      </c>
      <c r="B16" s="154">
        <v>77</v>
      </c>
      <c r="C16" s="154">
        <v>272</v>
      </c>
      <c r="D16" s="154">
        <v>87</v>
      </c>
      <c r="E16" s="154">
        <v>307</v>
      </c>
      <c r="F16" s="154">
        <v>95</v>
      </c>
      <c r="G16" s="154">
        <v>331</v>
      </c>
      <c r="H16" s="154">
        <v>111</v>
      </c>
      <c r="I16" s="154">
        <v>388</v>
      </c>
      <c r="J16" s="154">
        <v>116</v>
      </c>
      <c r="K16" s="154">
        <v>405</v>
      </c>
      <c r="L16" s="154">
        <v>121</v>
      </c>
      <c r="M16" s="154">
        <v>423</v>
      </c>
      <c r="N16" s="154">
        <v>125</v>
      </c>
      <c r="O16" s="154">
        <v>438</v>
      </c>
      <c r="P16" s="154">
        <v>134</v>
      </c>
      <c r="Q16" s="154">
        <v>466</v>
      </c>
      <c r="R16" s="154">
        <v>140</v>
      </c>
      <c r="S16" s="154">
        <v>491</v>
      </c>
      <c r="T16" s="154">
        <v>147</v>
      </c>
      <c r="U16" s="154">
        <v>515</v>
      </c>
      <c r="V16" s="154">
        <v>154</v>
      </c>
      <c r="W16" s="154">
        <v>536</v>
      </c>
      <c r="X16" s="154">
        <v>159</v>
      </c>
      <c r="Y16" s="154">
        <v>558</v>
      </c>
      <c r="Z16" s="154">
        <v>168</v>
      </c>
      <c r="AA16" s="154">
        <v>588</v>
      </c>
      <c r="AB16" s="154">
        <v>177</v>
      </c>
      <c r="AC16" s="154">
        <v>618</v>
      </c>
      <c r="AD16" s="154">
        <v>185</v>
      </c>
      <c r="AE16" s="154">
        <v>647</v>
      </c>
      <c r="AF16" s="154">
        <v>193</v>
      </c>
      <c r="AG16" s="154">
        <v>676</v>
      </c>
      <c r="AH16" s="154">
        <v>201</v>
      </c>
      <c r="AI16" s="154">
        <v>705</v>
      </c>
      <c r="AJ16" s="154">
        <v>212</v>
      </c>
      <c r="AK16" s="154">
        <v>743</v>
      </c>
      <c r="AL16" s="154">
        <v>222</v>
      </c>
      <c r="AM16" s="154">
        <v>779</v>
      </c>
      <c r="AN16" s="154">
        <v>233</v>
      </c>
      <c r="AO16" s="154">
        <v>816</v>
      </c>
      <c r="AP16" s="154">
        <v>243</v>
      </c>
      <c r="AQ16" s="154">
        <v>852</v>
      </c>
      <c r="AR16" s="154">
        <v>254</v>
      </c>
      <c r="AS16" s="154">
        <v>890</v>
      </c>
      <c r="AT16" s="154">
        <v>267</v>
      </c>
      <c r="AU16" s="154">
        <v>936</v>
      </c>
      <c r="AV16" s="154">
        <v>281</v>
      </c>
      <c r="AW16" s="154">
        <v>983</v>
      </c>
      <c r="AX16" s="154">
        <v>294</v>
      </c>
      <c r="AY16" s="154">
        <v>1029</v>
      </c>
      <c r="AZ16" s="154">
        <v>307</v>
      </c>
      <c r="BA16" s="154">
        <v>1075</v>
      </c>
      <c r="BB16" s="154">
        <v>321</v>
      </c>
      <c r="BC16" s="154">
        <v>1122</v>
      </c>
      <c r="BD16" s="154"/>
      <c r="BE16" s="155"/>
    </row>
    <row r="17" spans="1:57" s="156" customFormat="1" ht="11.1" customHeight="1">
      <c r="A17" s="153">
        <v>11</v>
      </c>
      <c r="B17" s="154">
        <v>85</v>
      </c>
      <c r="C17" s="154">
        <v>299</v>
      </c>
      <c r="D17" s="154">
        <v>96</v>
      </c>
      <c r="E17" s="154">
        <v>338</v>
      </c>
      <c r="F17" s="154">
        <v>104</v>
      </c>
      <c r="G17" s="154">
        <v>364</v>
      </c>
      <c r="H17" s="154">
        <v>122</v>
      </c>
      <c r="I17" s="154">
        <v>427</v>
      </c>
      <c r="J17" s="154">
        <v>127</v>
      </c>
      <c r="K17" s="154">
        <v>444</v>
      </c>
      <c r="L17" s="154">
        <v>133</v>
      </c>
      <c r="M17" s="154">
        <v>465</v>
      </c>
      <c r="N17" s="154">
        <v>138</v>
      </c>
      <c r="O17" s="154">
        <v>482</v>
      </c>
      <c r="P17" s="154">
        <v>147</v>
      </c>
      <c r="Q17" s="154">
        <v>513</v>
      </c>
      <c r="R17" s="154">
        <v>154</v>
      </c>
      <c r="S17" s="154">
        <v>539</v>
      </c>
      <c r="T17" s="154">
        <v>161</v>
      </c>
      <c r="U17" s="154">
        <v>566</v>
      </c>
      <c r="V17" s="154">
        <v>169</v>
      </c>
      <c r="W17" s="154">
        <v>590</v>
      </c>
      <c r="X17" s="154">
        <v>176</v>
      </c>
      <c r="Y17" s="154">
        <v>615</v>
      </c>
      <c r="Z17" s="154">
        <v>185</v>
      </c>
      <c r="AA17" s="154">
        <v>647</v>
      </c>
      <c r="AB17" s="154">
        <v>194</v>
      </c>
      <c r="AC17" s="154">
        <v>679</v>
      </c>
      <c r="AD17" s="154">
        <v>203</v>
      </c>
      <c r="AE17" s="154">
        <v>712</v>
      </c>
      <c r="AF17" s="154">
        <v>212</v>
      </c>
      <c r="AG17" s="154">
        <v>744</v>
      </c>
      <c r="AH17" s="154">
        <v>222</v>
      </c>
      <c r="AI17" s="154">
        <v>776</v>
      </c>
      <c r="AJ17" s="154">
        <v>233</v>
      </c>
      <c r="AK17" s="154">
        <v>817</v>
      </c>
      <c r="AL17" s="154">
        <v>245</v>
      </c>
      <c r="AM17" s="154">
        <v>857</v>
      </c>
      <c r="AN17" s="154">
        <v>256</v>
      </c>
      <c r="AO17" s="154">
        <v>897</v>
      </c>
      <c r="AP17" s="154">
        <v>268</v>
      </c>
      <c r="AQ17" s="154">
        <v>938</v>
      </c>
      <c r="AR17" s="154">
        <v>280</v>
      </c>
      <c r="AS17" s="154">
        <v>978</v>
      </c>
      <c r="AT17" s="154">
        <v>294</v>
      </c>
      <c r="AU17" s="154">
        <v>1029</v>
      </c>
      <c r="AV17" s="154">
        <v>308</v>
      </c>
      <c r="AW17" s="154">
        <v>1081</v>
      </c>
      <c r="AX17" s="154">
        <v>324</v>
      </c>
      <c r="AY17" s="154">
        <v>1132</v>
      </c>
      <c r="AZ17" s="154">
        <v>338</v>
      </c>
      <c r="BA17" s="154">
        <v>1183</v>
      </c>
      <c r="BB17" s="154">
        <v>353</v>
      </c>
      <c r="BC17" s="154">
        <v>1235</v>
      </c>
      <c r="BD17" s="154"/>
      <c r="BE17" s="155"/>
    </row>
    <row r="18" spans="1:57" s="156" customFormat="1" ht="11.1" customHeight="1">
      <c r="A18" s="153">
        <v>12</v>
      </c>
      <c r="B18" s="154">
        <v>93</v>
      </c>
      <c r="C18" s="154">
        <v>326</v>
      </c>
      <c r="D18" s="154">
        <v>105</v>
      </c>
      <c r="E18" s="154">
        <v>369</v>
      </c>
      <c r="F18" s="154">
        <v>114</v>
      </c>
      <c r="G18" s="154">
        <v>397</v>
      </c>
      <c r="H18" s="154">
        <v>133</v>
      </c>
      <c r="I18" s="154">
        <v>465</v>
      </c>
      <c r="J18" s="154">
        <v>138</v>
      </c>
      <c r="K18" s="154">
        <v>485</v>
      </c>
      <c r="L18" s="154">
        <v>145</v>
      </c>
      <c r="M18" s="154">
        <v>508</v>
      </c>
      <c r="N18" s="154">
        <v>150</v>
      </c>
      <c r="O18" s="154">
        <v>526</v>
      </c>
      <c r="P18" s="154">
        <v>160</v>
      </c>
      <c r="Q18" s="154">
        <v>560</v>
      </c>
      <c r="R18" s="154">
        <v>168</v>
      </c>
      <c r="S18" s="154">
        <v>588</v>
      </c>
      <c r="T18" s="154">
        <v>177</v>
      </c>
      <c r="U18" s="154">
        <v>618</v>
      </c>
      <c r="V18" s="154">
        <v>184</v>
      </c>
      <c r="W18" s="154">
        <v>644</v>
      </c>
      <c r="X18" s="154">
        <v>191</v>
      </c>
      <c r="Y18" s="154">
        <v>670</v>
      </c>
      <c r="Z18" s="154">
        <v>201</v>
      </c>
      <c r="AA18" s="154">
        <v>705</v>
      </c>
      <c r="AB18" s="154">
        <v>212</v>
      </c>
      <c r="AC18" s="154">
        <v>741</v>
      </c>
      <c r="AD18" s="154">
        <v>222</v>
      </c>
      <c r="AE18" s="154">
        <v>776</v>
      </c>
      <c r="AF18" s="154">
        <v>232</v>
      </c>
      <c r="AG18" s="154">
        <v>811</v>
      </c>
      <c r="AH18" s="154">
        <v>242</v>
      </c>
      <c r="AI18" s="154">
        <v>847</v>
      </c>
      <c r="AJ18" s="154">
        <v>254</v>
      </c>
      <c r="AK18" s="154">
        <v>891</v>
      </c>
      <c r="AL18" s="154">
        <v>267</v>
      </c>
      <c r="AM18" s="154">
        <v>935</v>
      </c>
      <c r="AN18" s="154">
        <v>280</v>
      </c>
      <c r="AO18" s="154">
        <v>979</v>
      </c>
      <c r="AP18" s="154">
        <v>292</v>
      </c>
      <c r="AQ18" s="154">
        <v>1023</v>
      </c>
      <c r="AR18" s="154">
        <v>305</v>
      </c>
      <c r="AS18" s="154">
        <v>1068</v>
      </c>
      <c r="AT18" s="154">
        <v>321</v>
      </c>
      <c r="AU18" s="154">
        <v>1123</v>
      </c>
      <c r="AV18" s="154">
        <v>337</v>
      </c>
      <c r="AW18" s="154">
        <v>1179</v>
      </c>
      <c r="AX18" s="154">
        <v>353</v>
      </c>
      <c r="AY18" s="154">
        <v>1235</v>
      </c>
      <c r="AZ18" s="154">
        <v>369</v>
      </c>
      <c r="BA18" s="154">
        <v>1291</v>
      </c>
      <c r="BB18" s="154">
        <v>385</v>
      </c>
      <c r="BC18" s="154">
        <v>1346</v>
      </c>
      <c r="BD18" s="154"/>
      <c r="BE18" s="155"/>
    </row>
    <row r="19" spans="1:57" s="156" customFormat="1" ht="11.1" customHeight="1">
      <c r="A19" s="153">
        <v>13</v>
      </c>
      <c r="B19" s="154">
        <v>101</v>
      </c>
      <c r="C19" s="154">
        <v>354</v>
      </c>
      <c r="D19" s="154">
        <v>114</v>
      </c>
      <c r="E19" s="154">
        <v>399</v>
      </c>
      <c r="F19" s="154">
        <v>123</v>
      </c>
      <c r="G19" s="154">
        <v>430</v>
      </c>
      <c r="H19" s="154">
        <v>144</v>
      </c>
      <c r="I19" s="154">
        <v>504</v>
      </c>
      <c r="J19" s="154">
        <v>150</v>
      </c>
      <c r="K19" s="154">
        <v>525</v>
      </c>
      <c r="L19" s="154">
        <v>157</v>
      </c>
      <c r="M19" s="154">
        <v>550</v>
      </c>
      <c r="N19" s="154">
        <v>162</v>
      </c>
      <c r="O19" s="154">
        <v>569</v>
      </c>
      <c r="P19" s="154">
        <v>174</v>
      </c>
      <c r="Q19" s="154">
        <v>607</v>
      </c>
      <c r="R19" s="154">
        <v>182</v>
      </c>
      <c r="S19" s="154">
        <v>638</v>
      </c>
      <c r="T19" s="154">
        <v>191</v>
      </c>
      <c r="U19" s="154">
        <v>669</v>
      </c>
      <c r="V19" s="154">
        <v>199</v>
      </c>
      <c r="W19" s="154">
        <v>697</v>
      </c>
      <c r="X19" s="154">
        <v>208</v>
      </c>
      <c r="Y19" s="154">
        <v>726</v>
      </c>
      <c r="Z19" s="154">
        <v>219</v>
      </c>
      <c r="AA19" s="154">
        <v>765</v>
      </c>
      <c r="AB19" s="154">
        <v>229</v>
      </c>
      <c r="AC19" s="154">
        <v>802</v>
      </c>
      <c r="AD19" s="154">
        <v>240</v>
      </c>
      <c r="AE19" s="154">
        <v>841</v>
      </c>
      <c r="AF19" s="154">
        <v>251</v>
      </c>
      <c r="AG19" s="154">
        <v>879</v>
      </c>
      <c r="AH19" s="154">
        <v>262</v>
      </c>
      <c r="AI19" s="154">
        <v>917</v>
      </c>
      <c r="AJ19" s="154">
        <v>275</v>
      </c>
      <c r="AK19" s="154">
        <v>965</v>
      </c>
      <c r="AL19" s="154">
        <v>290</v>
      </c>
      <c r="AM19" s="154">
        <v>1012</v>
      </c>
      <c r="AN19" s="154">
        <v>303</v>
      </c>
      <c r="AO19" s="154">
        <v>1061</v>
      </c>
      <c r="AP19" s="154">
        <v>317</v>
      </c>
      <c r="AQ19" s="154">
        <v>1109</v>
      </c>
      <c r="AR19" s="154">
        <v>330</v>
      </c>
      <c r="AS19" s="154">
        <v>1156</v>
      </c>
      <c r="AT19" s="154">
        <v>348</v>
      </c>
      <c r="AU19" s="154">
        <v>1217</v>
      </c>
      <c r="AV19" s="154">
        <v>365</v>
      </c>
      <c r="AW19" s="154">
        <v>1278</v>
      </c>
      <c r="AX19" s="154">
        <v>382</v>
      </c>
      <c r="AY19" s="154">
        <v>1337</v>
      </c>
      <c r="AZ19" s="154">
        <v>399</v>
      </c>
      <c r="BA19" s="154">
        <v>1398</v>
      </c>
      <c r="BB19" s="154">
        <v>417</v>
      </c>
      <c r="BC19" s="154">
        <v>1459</v>
      </c>
      <c r="BD19" s="154"/>
      <c r="BE19" s="155"/>
    </row>
    <row r="20" spans="1:57" s="156" customFormat="1" ht="11.1" customHeight="1">
      <c r="A20" s="153">
        <v>14</v>
      </c>
      <c r="B20" s="154">
        <v>108</v>
      </c>
      <c r="C20" s="154">
        <v>380</v>
      </c>
      <c r="D20" s="154">
        <v>123</v>
      </c>
      <c r="E20" s="154">
        <v>430</v>
      </c>
      <c r="F20" s="154">
        <v>133</v>
      </c>
      <c r="G20" s="154">
        <v>463</v>
      </c>
      <c r="H20" s="154">
        <v>155</v>
      </c>
      <c r="I20" s="154">
        <v>544</v>
      </c>
      <c r="J20" s="154">
        <v>161</v>
      </c>
      <c r="K20" s="154">
        <v>566</v>
      </c>
      <c r="L20" s="154">
        <v>169</v>
      </c>
      <c r="M20" s="154">
        <v>592</v>
      </c>
      <c r="N20" s="154">
        <v>176</v>
      </c>
      <c r="O20" s="154">
        <v>613</v>
      </c>
      <c r="P20" s="154">
        <v>187</v>
      </c>
      <c r="Q20" s="154">
        <v>653</v>
      </c>
      <c r="R20" s="154">
        <v>196</v>
      </c>
      <c r="S20" s="154">
        <v>686</v>
      </c>
      <c r="T20" s="154">
        <v>206</v>
      </c>
      <c r="U20" s="154">
        <v>721</v>
      </c>
      <c r="V20" s="154">
        <v>214</v>
      </c>
      <c r="W20" s="154">
        <v>752</v>
      </c>
      <c r="X20" s="154">
        <v>223</v>
      </c>
      <c r="Y20" s="154">
        <v>782</v>
      </c>
      <c r="Z20" s="154">
        <v>235</v>
      </c>
      <c r="AA20" s="154">
        <v>823</v>
      </c>
      <c r="AB20" s="154">
        <v>247</v>
      </c>
      <c r="AC20" s="154">
        <v>864</v>
      </c>
      <c r="AD20" s="154">
        <v>259</v>
      </c>
      <c r="AE20" s="154">
        <v>905</v>
      </c>
      <c r="AF20" s="154">
        <v>271</v>
      </c>
      <c r="AG20" s="154">
        <v>947</v>
      </c>
      <c r="AH20" s="154">
        <v>282</v>
      </c>
      <c r="AI20" s="154">
        <v>988</v>
      </c>
      <c r="AJ20" s="154">
        <v>297</v>
      </c>
      <c r="AK20" s="154">
        <v>1039</v>
      </c>
      <c r="AL20" s="154">
        <v>312</v>
      </c>
      <c r="AM20" s="154">
        <v>1091</v>
      </c>
      <c r="AN20" s="154">
        <v>326</v>
      </c>
      <c r="AO20" s="154">
        <v>1142</v>
      </c>
      <c r="AP20" s="154">
        <v>341</v>
      </c>
      <c r="AQ20" s="154">
        <v>1194</v>
      </c>
      <c r="AR20" s="154">
        <v>356</v>
      </c>
      <c r="AS20" s="154">
        <v>1246</v>
      </c>
      <c r="AT20" s="154">
        <v>375</v>
      </c>
      <c r="AU20" s="154">
        <v>1310</v>
      </c>
      <c r="AV20" s="154">
        <v>393</v>
      </c>
      <c r="AW20" s="154">
        <v>1375</v>
      </c>
      <c r="AX20" s="154">
        <v>411</v>
      </c>
      <c r="AY20" s="154">
        <v>1440</v>
      </c>
      <c r="AZ20" s="154">
        <v>430</v>
      </c>
      <c r="BA20" s="154">
        <v>1505</v>
      </c>
      <c r="BB20" s="154">
        <v>449</v>
      </c>
      <c r="BC20" s="154">
        <v>1571</v>
      </c>
      <c r="BD20" s="154"/>
      <c r="BE20" s="155"/>
    </row>
    <row r="21" spans="1:57" s="156" customFormat="1" ht="11.1" customHeight="1">
      <c r="A21" s="153">
        <v>15</v>
      </c>
      <c r="B21" s="154">
        <v>116</v>
      </c>
      <c r="C21" s="154">
        <v>408</v>
      </c>
      <c r="D21" s="154">
        <v>132</v>
      </c>
      <c r="E21" s="154">
        <v>461</v>
      </c>
      <c r="F21" s="154">
        <v>142</v>
      </c>
      <c r="G21" s="154">
        <v>496</v>
      </c>
      <c r="H21" s="154">
        <v>166</v>
      </c>
      <c r="I21" s="154">
        <v>582</v>
      </c>
      <c r="J21" s="154">
        <v>174</v>
      </c>
      <c r="K21" s="154">
        <v>607</v>
      </c>
      <c r="L21" s="154">
        <v>181</v>
      </c>
      <c r="M21" s="154">
        <v>635</v>
      </c>
      <c r="N21" s="154">
        <v>188</v>
      </c>
      <c r="O21" s="154">
        <v>658</v>
      </c>
      <c r="P21" s="154">
        <v>200</v>
      </c>
      <c r="Q21" s="154">
        <v>700</v>
      </c>
      <c r="R21" s="154">
        <v>210</v>
      </c>
      <c r="S21" s="154">
        <v>735</v>
      </c>
      <c r="T21" s="154">
        <v>221</v>
      </c>
      <c r="U21" s="154">
        <v>773</v>
      </c>
      <c r="V21" s="154">
        <v>230</v>
      </c>
      <c r="W21" s="154">
        <v>805</v>
      </c>
      <c r="X21" s="154">
        <v>240</v>
      </c>
      <c r="Y21" s="154">
        <v>838</v>
      </c>
      <c r="Z21" s="154">
        <v>252</v>
      </c>
      <c r="AA21" s="154">
        <v>882</v>
      </c>
      <c r="AB21" s="154">
        <v>264</v>
      </c>
      <c r="AC21" s="154">
        <v>926</v>
      </c>
      <c r="AD21" s="154">
        <v>277</v>
      </c>
      <c r="AE21" s="154">
        <v>970</v>
      </c>
      <c r="AF21" s="154">
        <v>290</v>
      </c>
      <c r="AG21" s="154">
        <v>1015</v>
      </c>
      <c r="AH21" s="154">
        <v>303</v>
      </c>
      <c r="AI21" s="154">
        <v>1059</v>
      </c>
      <c r="AJ21" s="154">
        <v>318</v>
      </c>
      <c r="AK21" s="154">
        <v>1113</v>
      </c>
      <c r="AL21" s="154">
        <v>334</v>
      </c>
      <c r="AM21" s="154">
        <v>1168</v>
      </c>
      <c r="AN21" s="154">
        <v>349</v>
      </c>
      <c r="AO21" s="154">
        <v>1224</v>
      </c>
      <c r="AP21" s="154">
        <v>366</v>
      </c>
      <c r="AQ21" s="154">
        <v>1279</v>
      </c>
      <c r="AR21" s="154">
        <v>381</v>
      </c>
      <c r="AS21" s="154">
        <v>1334</v>
      </c>
      <c r="AT21" s="154">
        <v>401</v>
      </c>
      <c r="AU21" s="154">
        <v>1404</v>
      </c>
      <c r="AV21" s="154">
        <v>421</v>
      </c>
      <c r="AW21" s="154">
        <v>1473</v>
      </c>
      <c r="AX21" s="154">
        <v>441</v>
      </c>
      <c r="AY21" s="154">
        <v>1544</v>
      </c>
      <c r="AZ21" s="154">
        <v>461</v>
      </c>
      <c r="BA21" s="154">
        <v>1614</v>
      </c>
      <c r="BB21" s="154">
        <v>481</v>
      </c>
      <c r="BC21" s="154">
        <v>1683</v>
      </c>
      <c r="BD21" s="154"/>
      <c r="BE21" s="155"/>
    </row>
    <row r="22" spans="1:57" s="156" customFormat="1" ht="11.1" customHeight="1">
      <c r="A22" s="153">
        <v>16</v>
      </c>
      <c r="B22" s="154">
        <v>124</v>
      </c>
      <c r="C22" s="154">
        <v>435</v>
      </c>
      <c r="D22" s="154">
        <v>140</v>
      </c>
      <c r="E22" s="154">
        <v>492</v>
      </c>
      <c r="F22" s="154">
        <v>151</v>
      </c>
      <c r="G22" s="154">
        <v>529</v>
      </c>
      <c r="H22" s="154">
        <v>178</v>
      </c>
      <c r="I22" s="154">
        <v>621</v>
      </c>
      <c r="J22" s="154">
        <v>185</v>
      </c>
      <c r="K22" s="154">
        <v>647</v>
      </c>
      <c r="L22" s="154">
        <v>193</v>
      </c>
      <c r="M22" s="154">
        <v>678</v>
      </c>
      <c r="N22" s="154">
        <v>200</v>
      </c>
      <c r="O22" s="154">
        <v>701</v>
      </c>
      <c r="P22" s="154">
        <v>213</v>
      </c>
      <c r="Q22" s="154">
        <v>747</v>
      </c>
      <c r="R22" s="154">
        <v>224</v>
      </c>
      <c r="S22" s="154">
        <v>785</v>
      </c>
      <c r="T22" s="154">
        <v>235</v>
      </c>
      <c r="U22" s="154">
        <v>823</v>
      </c>
      <c r="V22" s="154">
        <v>245</v>
      </c>
      <c r="W22" s="154">
        <v>859</v>
      </c>
      <c r="X22" s="154">
        <v>255</v>
      </c>
      <c r="Y22" s="154">
        <v>894</v>
      </c>
      <c r="Z22" s="154">
        <v>269</v>
      </c>
      <c r="AA22" s="154">
        <v>941</v>
      </c>
      <c r="AB22" s="154">
        <v>282</v>
      </c>
      <c r="AC22" s="154">
        <v>988</v>
      </c>
      <c r="AD22" s="154">
        <v>296</v>
      </c>
      <c r="AE22" s="154">
        <v>1035</v>
      </c>
      <c r="AF22" s="154">
        <v>309</v>
      </c>
      <c r="AG22" s="154">
        <v>1082</v>
      </c>
      <c r="AH22" s="154">
        <v>323</v>
      </c>
      <c r="AI22" s="154">
        <v>1129</v>
      </c>
      <c r="AJ22" s="154">
        <v>339</v>
      </c>
      <c r="AK22" s="154">
        <v>1188</v>
      </c>
      <c r="AL22" s="154">
        <v>356</v>
      </c>
      <c r="AM22" s="154">
        <v>1247</v>
      </c>
      <c r="AN22" s="154">
        <v>373</v>
      </c>
      <c r="AO22" s="154">
        <v>1305</v>
      </c>
      <c r="AP22" s="154">
        <v>390</v>
      </c>
      <c r="AQ22" s="154">
        <v>1364</v>
      </c>
      <c r="AR22" s="154">
        <v>407</v>
      </c>
      <c r="AS22" s="154">
        <v>1423</v>
      </c>
      <c r="AT22" s="154">
        <v>428</v>
      </c>
      <c r="AU22" s="154">
        <v>1498</v>
      </c>
      <c r="AV22" s="154">
        <v>449</v>
      </c>
      <c r="AW22" s="154">
        <v>1572</v>
      </c>
      <c r="AX22" s="154">
        <v>471</v>
      </c>
      <c r="AY22" s="154">
        <v>1647</v>
      </c>
      <c r="AZ22" s="154">
        <v>492</v>
      </c>
      <c r="BA22" s="154">
        <v>1721</v>
      </c>
      <c r="BB22" s="154">
        <v>513</v>
      </c>
      <c r="BC22" s="154">
        <v>1795</v>
      </c>
      <c r="BD22" s="154"/>
      <c r="BE22" s="155"/>
    </row>
    <row r="23" spans="1:57" s="156" customFormat="1" ht="11.1" customHeight="1">
      <c r="A23" s="153">
        <v>17</v>
      </c>
      <c r="B23" s="154">
        <v>133</v>
      </c>
      <c r="C23" s="154">
        <v>462</v>
      </c>
      <c r="D23" s="154">
        <v>149</v>
      </c>
      <c r="E23" s="154">
        <v>523</v>
      </c>
      <c r="F23" s="154">
        <v>160</v>
      </c>
      <c r="G23" s="154">
        <v>563</v>
      </c>
      <c r="H23" s="154">
        <v>189</v>
      </c>
      <c r="I23" s="154">
        <v>660</v>
      </c>
      <c r="J23" s="154">
        <v>197</v>
      </c>
      <c r="K23" s="154">
        <v>687</v>
      </c>
      <c r="L23" s="154">
        <v>206</v>
      </c>
      <c r="M23" s="154">
        <v>720</v>
      </c>
      <c r="N23" s="154">
        <v>213</v>
      </c>
      <c r="O23" s="154">
        <v>745</v>
      </c>
      <c r="P23" s="154">
        <v>227</v>
      </c>
      <c r="Q23" s="154">
        <v>794</v>
      </c>
      <c r="R23" s="154">
        <v>238</v>
      </c>
      <c r="S23" s="154">
        <v>833</v>
      </c>
      <c r="T23" s="154">
        <v>250</v>
      </c>
      <c r="U23" s="154">
        <v>875</v>
      </c>
      <c r="V23" s="154">
        <v>261</v>
      </c>
      <c r="W23" s="154">
        <v>912</v>
      </c>
      <c r="X23" s="154">
        <v>271</v>
      </c>
      <c r="Y23" s="154">
        <v>949</v>
      </c>
      <c r="Z23" s="154">
        <v>285</v>
      </c>
      <c r="AA23" s="154">
        <v>999</v>
      </c>
      <c r="AB23" s="154">
        <v>300</v>
      </c>
      <c r="AC23" s="154">
        <v>1050</v>
      </c>
      <c r="AD23" s="154">
        <v>314</v>
      </c>
      <c r="AE23" s="154">
        <v>1100</v>
      </c>
      <c r="AF23" s="154">
        <v>328</v>
      </c>
      <c r="AG23" s="154">
        <v>1149</v>
      </c>
      <c r="AH23" s="154">
        <v>343</v>
      </c>
      <c r="AI23" s="154">
        <v>1199</v>
      </c>
      <c r="AJ23" s="154">
        <v>360</v>
      </c>
      <c r="AK23" s="154">
        <v>1262</v>
      </c>
      <c r="AL23" s="154">
        <v>378</v>
      </c>
      <c r="AM23" s="154">
        <v>1324</v>
      </c>
      <c r="AN23" s="154">
        <v>397</v>
      </c>
      <c r="AO23" s="154">
        <v>1387</v>
      </c>
      <c r="AP23" s="154">
        <v>414</v>
      </c>
      <c r="AQ23" s="154">
        <v>1449</v>
      </c>
      <c r="AR23" s="154">
        <v>432</v>
      </c>
      <c r="AS23" s="154">
        <v>1512</v>
      </c>
      <c r="AT23" s="154">
        <v>454</v>
      </c>
      <c r="AU23" s="154">
        <v>1592</v>
      </c>
      <c r="AV23" s="154">
        <v>477</v>
      </c>
      <c r="AW23" s="154">
        <v>1670</v>
      </c>
      <c r="AX23" s="154">
        <v>500</v>
      </c>
      <c r="AY23" s="154">
        <v>1750</v>
      </c>
      <c r="AZ23" s="154">
        <v>523</v>
      </c>
      <c r="BA23" s="154">
        <v>1828</v>
      </c>
      <c r="BB23" s="154">
        <v>545</v>
      </c>
      <c r="BC23" s="154">
        <v>1908</v>
      </c>
      <c r="BD23" s="154"/>
      <c r="BE23" s="155"/>
    </row>
    <row r="24" spans="1:57" s="156" customFormat="1" ht="11.1" customHeight="1">
      <c r="A24" s="153">
        <v>18</v>
      </c>
      <c r="B24" s="154">
        <v>140</v>
      </c>
      <c r="C24" s="154">
        <v>490</v>
      </c>
      <c r="D24" s="154">
        <v>158</v>
      </c>
      <c r="E24" s="154">
        <v>553</v>
      </c>
      <c r="F24" s="154">
        <v>170</v>
      </c>
      <c r="G24" s="154">
        <v>596</v>
      </c>
      <c r="H24" s="154">
        <v>200</v>
      </c>
      <c r="I24" s="154">
        <v>699</v>
      </c>
      <c r="J24" s="154">
        <v>208</v>
      </c>
      <c r="K24" s="154">
        <v>727</v>
      </c>
      <c r="L24" s="154">
        <v>218</v>
      </c>
      <c r="M24" s="154">
        <v>762</v>
      </c>
      <c r="N24" s="154">
        <v>225</v>
      </c>
      <c r="O24" s="154">
        <v>788</v>
      </c>
      <c r="P24" s="154">
        <v>240</v>
      </c>
      <c r="Q24" s="154">
        <v>840</v>
      </c>
      <c r="R24" s="154">
        <v>252</v>
      </c>
      <c r="S24" s="154">
        <v>882</v>
      </c>
      <c r="T24" s="154">
        <v>265</v>
      </c>
      <c r="U24" s="154">
        <v>926</v>
      </c>
      <c r="V24" s="154">
        <v>276</v>
      </c>
      <c r="W24" s="154">
        <v>966</v>
      </c>
      <c r="X24" s="154">
        <v>287</v>
      </c>
      <c r="Y24" s="154">
        <v>1006</v>
      </c>
      <c r="Z24" s="154">
        <v>303</v>
      </c>
      <c r="AA24" s="154">
        <v>1059</v>
      </c>
      <c r="AB24" s="154">
        <v>317</v>
      </c>
      <c r="AC24" s="154">
        <v>1111</v>
      </c>
      <c r="AD24" s="154">
        <v>333</v>
      </c>
      <c r="AE24" s="154">
        <v>1164</v>
      </c>
      <c r="AF24" s="154">
        <v>348</v>
      </c>
      <c r="AG24" s="154">
        <v>1217</v>
      </c>
      <c r="AH24" s="154">
        <v>363</v>
      </c>
      <c r="AI24" s="154">
        <v>1270</v>
      </c>
      <c r="AJ24" s="154">
        <v>381</v>
      </c>
      <c r="AK24" s="154">
        <v>1336</v>
      </c>
      <c r="AL24" s="154">
        <v>401</v>
      </c>
      <c r="AM24" s="154">
        <v>1403</v>
      </c>
      <c r="AN24" s="154">
        <v>420</v>
      </c>
      <c r="AO24" s="154">
        <v>1469</v>
      </c>
      <c r="AP24" s="154">
        <v>439</v>
      </c>
      <c r="AQ24" s="154">
        <v>1535</v>
      </c>
      <c r="AR24" s="154">
        <v>458</v>
      </c>
      <c r="AS24" s="154">
        <v>1600</v>
      </c>
      <c r="AT24" s="154">
        <v>481</v>
      </c>
      <c r="AU24" s="154">
        <v>1684</v>
      </c>
      <c r="AV24" s="154">
        <v>505</v>
      </c>
      <c r="AW24" s="154">
        <v>1768</v>
      </c>
      <c r="AX24" s="154">
        <v>529</v>
      </c>
      <c r="AY24" s="154">
        <v>1852</v>
      </c>
      <c r="AZ24" s="154">
        <v>553</v>
      </c>
      <c r="BA24" s="154">
        <v>1936</v>
      </c>
      <c r="BB24" s="154">
        <v>577</v>
      </c>
      <c r="BC24" s="154">
        <v>2019</v>
      </c>
      <c r="BD24" s="154"/>
      <c r="BE24" s="155"/>
    </row>
    <row r="25" spans="1:57" s="156" customFormat="1" ht="11.1" customHeight="1">
      <c r="A25" s="153">
        <v>19</v>
      </c>
      <c r="B25" s="154">
        <v>148</v>
      </c>
      <c r="C25" s="154">
        <v>516</v>
      </c>
      <c r="D25" s="154">
        <v>167</v>
      </c>
      <c r="E25" s="154">
        <v>584</v>
      </c>
      <c r="F25" s="154">
        <v>179</v>
      </c>
      <c r="G25" s="154">
        <v>629</v>
      </c>
      <c r="H25" s="154">
        <v>211</v>
      </c>
      <c r="I25" s="154">
        <v>737</v>
      </c>
      <c r="J25" s="154">
        <v>220</v>
      </c>
      <c r="K25" s="154">
        <v>768</v>
      </c>
      <c r="L25" s="154">
        <v>230</v>
      </c>
      <c r="M25" s="154">
        <v>805</v>
      </c>
      <c r="N25" s="154">
        <v>238</v>
      </c>
      <c r="O25" s="154">
        <v>832</v>
      </c>
      <c r="P25" s="154">
        <v>253</v>
      </c>
      <c r="Q25" s="154">
        <v>886</v>
      </c>
      <c r="R25" s="154">
        <v>266</v>
      </c>
      <c r="S25" s="154">
        <v>932</v>
      </c>
      <c r="T25" s="154">
        <v>280</v>
      </c>
      <c r="U25" s="154">
        <v>978</v>
      </c>
      <c r="V25" s="154">
        <v>292</v>
      </c>
      <c r="W25" s="154">
        <v>1019</v>
      </c>
      <c r="X25" s="154">
        <v>303</v>
      </c>
      <c r="Y25" s="154">
        <v>1061</v>
      </c>
      <c r="Z25" s="154">
        <v>319</v>
      </c>
      <c r="AA25" s="154">
        <v>1117</v>
      </c>
      <c r="AB25" s="154">
        <v>335</v>
      </c>
      <c r="AC25" s="154">
        <v>1173</v>
      </c>
      <c r="AD25" s="154">
        <v>351</v>
      </c>
      <c r="AE25" s="154">
        <v>1229</v>
      </c>
      <c r="AF25" s="154">
        <v>367</v>
      </c>
      <c r="AG25" s="154">
        <v>1284</v>
      </c>
      <c r="AH25" s="154">
        <v>383</v>
      </c>
      <c r="AI25" s="154">
        <v>1341</v>
      </c>
      <c r="AJ25" s="154">
        <v>403</v>
      </c>
      <c r="AK25" s="154">
        <v>1410</v>
      </c>
      <c r="AL25" s="154">
        <v>423</v>
      </c>
      <c r="AM25" s="154">
        <v>1480</v>
      </c>
      <c r="AN25" s="154">
        <v>443</v>
      </c>
      <c r="AO25" s="154">
        <v>1550</v>
      </c>
      <c r="AP25" s="154">
        <v>463</v>
      </c>
      <c r="AQ25" s="154">
        <v>1620</v>
      </c>
      <c r="AR25" s="154">
        <v>483</v>
      </c>
      <c r="AS25" s="154">
        <v>1690</v>
      </c>
      <c r="AT25" s="154">
        <v>508</v>
      </c>
      <c r="AU25" s="154">
        <v>1778</v>
      </c>
      <c r="AV25" s="154">
        <v>534</v>
      </c>
      <c r="AW25" s="154">
        <v>1867</v>
      </c>
      <c r="AX25" s="154">
        <v>558</v>
      </c>
      <c r="AY25" s="154">
        <v>1955</v>
      </c>
      <c r="AZ25" s="154">
        <v>584</v>
      </c>
      <c r="BA25" s="154">
        <v>2044</v>
      </c>
      <c r="BB25" s="154">
        <v>609</v>
      </c>
      <c r="BC25" s="154">
        <v>2132</v>
      </c>
      <c r="BD25" s="154"/>
      <c r="BE25" s="155"/>
    </row>
    <row r="26" spans="1:57" s="156" customFormat="1" ht="11.1" customHeight="1">
      <c r="A26" s="153">
        <v>20</v>
      </c>
      <c r="B26" s="154">
        <v>156</v>
      </c>
      <c r="C26" s="154">
        <v>544</v>
      </c>
      <c r="D26" s="154">
        <v>176</v>
      </c>
      <c r="E26" s="154">
        <v>615</v>
      </c>
      <c r="F26" s="154">
        <v>189</v>
      </c>
      <c r="G26" s="154">
        <v>662</v>
      </c>
      <c r="H26" s="154">
        <v>222</v>
      </c>
      <c r="I26" s="154">
        <v>776</v>
      </c>
      <c r="J26" s="154">
        <v>231</v>
      </c>
      <c r="K26" s="154">
        <v>809</v>
      </c>
      <c r="L26" s="154">
        <v>242</v>
      </c>
      <c r="M26" s="154">
        <v>847</v>
      </c>
      <c r="N26" s="154">
        <v>250</v>
      </c>
      <c r="O26" s="154">
        <v>876</v>
      </c>
      <c r="P26" s="154">
        <v>266</v>
      </c>
      <c r="Q26" s="154">
        <v>933</v>
      </c>
      <c r="R26" s="154">
        <v>280</v>
      </c>
      <c r="S26" s="154">
        <v>980</v>
      </c>
      <c r="T26" s="154">
        <v>294</v>
      </c>
      <c r="U26" s="154">
        <v>1029</v>
      </c>
      <c r="V26" s="154">
        <v>306</v>
      </c>
      <c r="W26" s="154">
        <v>1073</v>
      </c>
      <c r="X26" s="154">
        <v>319</v>
      </c>
      <c r="Y26" s="154">
        <v>1117</v>
      </c>
      <c r="Z26" s="154">
        <v>336</v>
      </c>
      <c r="AA26" s="154">
        <v>1176</v>
      </c>
      <c r="AB26" s="154">
        <v>353</v>
      </c>
      <c r="AC26" s="154">
        <v>1235</v>
      </c>
      <c r="AD26" s="154">
        <v>369</v>
      </c>
      <c r="AE26" s="154">
        <v>1293</v>
      </c>
      <c r="AF26" s="154">
        <v>387</v>
      </c>
      <c r="AG26" s="154">
        <v>1353</v>
      </c>
      <c r="AH26" s="154">
        <v>403</v>
      </c>
      <c r="AI26" s="154">
        <v>1411</v>
      </c>
      <c r="AJ26" s="154">
        <v>424</v>
      </c>
      <c r="AK26" s="154">
        <v>1484</v>
      </c>
      <c r="AL26" s="154">
        <v>445</v>
      </c>
      <c r="AM26" s="154">
        <v>1558</v>
      </c>
      <c r="AN26" s="154">
        <v>466</v>
      </c>
      <c r="AO26" s="154">
        <v>1631</v>
      </c>
      <c r="AP26" s="154">
        <v>487</v>
      </c>
      <c r="AQ26" s="154">
        <v>1705</v>
      </c>
      <c r="AR26" s="154">
        <v>508</v>
      </c>
      <c r="AS26" s="154">
        <v>1778</v>
      </c>
      <c r="AT26" s="154">
        <v>535</v>
      </c>
      <c r="AU26" s="154">
        <v>1872</v>
      </c>
      <c r="AV26" s="154">
        <v>561</v>
      </c>
      <c r="AW26" s="154">
        <v>1965</v>
      </c>
      <c r="AX26" s="154">
        <v>588</v>
      </c>
      <c r="AY26" s="154">
        <v>2058</v>
      </c>
      <c r="AZ26" s="154">
        <v>615</v>
      </c>
      <c r="BA26" s="154">
        <v>2151</v>
      </c>
      <c r="BB26" s="154">
        <v>641</v>
      </c>
      <c r="BC26" s="154">
        <v>2244</v>
      </c>
      <c r="BD26" s="154"/>
      <c r="BE26" s="155"/>
    </row>
    <row r="27" spans="1:57" s="156" customFormat="1" ht="11.1" customHeight="1">
      <c r="A27" s="153">
        <v>21</v>
      </c>
      <c r="B27" s="154">
        <v>164</v>
      </c>
      <c r="C27" s="154">
        <v>571</v>
      </c>
      <c r="D27" s="154">
        <v>185</v>
      </c>
      <c r="E27" s="154">
        <v>645</v>
      </c>
      <c r="F27" s="154">
        <v>199</v>
      </c>
      <c r="G27" s="154">
        <v>694</v>
      </c>
      <c r="H27" s="154">
        <v>233</v>
      </c>
      <c r="I27" s="154">
        <v>815</v>
      </c>
      <c r="J27" s="154">
        <v>242</v>
      </c>
      <c r="K27" s="154">
        <v>849</v>
      </c>
      <c r="L27" s="154">
        <v>254</v>
      </c>
      <c r="M27" s="154">
        <v>889</v>
      </c>
      <c r="N27" s="154">
        <v>263</v>
      </c>
      <c r="O27" s="154">
        <v>920</v>
      </c>
      <c r="P27" s="154">
        <v>280</v>
      </c>
      <c r="Q27" s="154">
        <v>980</v>
      </c>
      <c r="R27" s="154">
        <v>294</v>
      </c>
      <c r="S27" s="154">
        <v>1029</v>
      </c>
      <c r="T27" s="154">
        <v>308</v>
      </c>
      <c r="U27" s="154">
        <v>1081</v>
      </c>
      <c r="V27" s="154">
        <v>322</v>
      </c>
      <c r="W27" s="154">
        <v>1126</v>
      </c>
      <c r="X27" s="154">
        <v>335</v>
      </c>
      <c r="Y27" s="154">
        <v>1173</v>
      </c>
      <c r="Z27" s="154">
        <v>353</v>
      </c>
      <c r="AA27" s="154">
        <v>1235</v>
      </c>
      <c r="AB27" s="154">
        <v>370</v>
      </c>
      <c r="AC27" s="154">
        <v>1296</v>
      </c>
      <c r="AD27" s="154">
        <v>388</v>
      </c>
      <c r="AE27" s="154">
        <v>1358</v>
      </c>
      <c r="AF27" s="154">
        <v>406</v>
      </c>
      <c r="AG27" s="154">
        <v>1420</v>
      </c>
      <c r="AH27" s="154">
        <v>423</v>
      </c>
      <c r="AI27" s="154">
        <v>1482</v>
      </c>
      <c r="AJ27" s="154">
        <v>445</v>
      </c>
      <c r="AK27" s="154">
        <v>1558</v>
      </c>
      <c r="AL27" s="154">
        <v>468</v>
      </c>
      <c r="AM27" s="154">
        <v>1636</v>
      </c>
      <c r="AN27" s="154">
        <v>490</v>
      </c>
      <c r="AO27" s="154">
        <v>1713</v>
      </c>
      <c r="AP27" s="154">
        <v>512</v>
      </c>
      <c r="AQ27" s="154">
        <v>1791</v>
      </c>
      <c r="AR27" s="154">
        <v>534</v>
      </c>
      <c r="AS27" s="154">
        <v>1868</v>
      </c>
      <c r="AT27" s="154">
        <v>561</v>
      </c>
      <c r="AU27" s="154">
        <v>1965</v>
      </c>
      <c r="AV27" s="154">
        <v>589</v>
      </c>
      <c r="AW27" s="154">
        <v>2063</v>
      </c>
      <c r="AX27" s="154">
        <v>618</v>
      </c>
      <c r="AY27" s="154">
        <v>2161</v>
      </c>
      <c r="AZ27" s="154">
        <v>645</v>
      </c>
      <c r="BA27" s="154">
        <v>2259</v>
      </c>
      <c r="BB27" s="154">
        <v>673</v>
      </c>
      <c r="BC27" s="154">
        <v>2356</v>
      </c>
      <c r="BD27" s="154"/>
      <c r="BE27" s="155"/>
    </row>
    <row r="28" spans="1:57" s="156" customFormat="1" ht="11.1" customHeight="1">
      <c r="A28" s="153">
        <v>22</v>
      </c>
      <c r="B28" s="154">
        <v>171</v>
      </c>
      <c r="C28" s="154">
        <v>598</v>
      </c>
      <c r="D28" s="154">
        <v>193</v>
      </c>
      <c r="E28" s="154">
        <v>676</v>
      </c>
      <c r="F28" s="154">
        <v>208</v>
      </c>
      <c r="G28" s="154">
        <v>727</v>
      </c>
      <c r="H28" s="154">
        <v>244</v>
      </c>
      <c r="I28" s="154">
        <v>853</v>
      </c>
      <c r="J28" s="154">
        <v>254</v>
      </c>
      <c r="K28" s="154">
        <v>890</v>
      </c>
      <c r="L28" s="154">
        <v>266</v>
      </c>
      <c r="M28" s="154">
        <v>932</v>
      </c>
      <c r="N28" s="154">
        <v>275</v>
      </c>
      <c r="O28" s="154">
        <v>964</v>
      </c>
      <c r="P28" s="154">
        <v>293</v>
      </c>
      <c r="Q28" s="154">
        <v>1027</v>
      </c>
      <c r="R28" s="154">
        <v>308</v>
      </c>
      <c r="S28" s="154">
        <v>1079</v>
      </c>
      <c r="T28" s="154">
        <v>324</v>
      </c>
      <c r="U28" s="154">
        <v>1133</v>
      </c>
      <c r="V28" s="154">
        <v>337</v>
      </c>
      <c r="W28" s="154">
        <v>1180</v>
      </c>
      <c r="X28" s="154">
        <v>351</v>
      </c>
      <c r="Y28" s="154">
        <v>1229</v>
      </c>
      <c r="Z28" s="154">
        <v>369</v>
      </c>
      <c r="AA28" s="154">
        <v>1293</v>
      </c>
      <c r="AB28" s="154">
        <v>388</v>
      </c>
      <c r="AC28" s="154">
        <v>1358</v>
      </c>
      <c r="AD28" s="154">
        <v>407</v>
      </c>
      <c r="AE28" s="154">
        <v>1423</v>
      </c>
      <c r="AF28" s="154">
        <v>425</v>
      </c>
      <c r="AG28" s="154">
        <v>1488</v>
      </c>
      <c r="AH28" s="154">
        <v>443</v>
      </c>
      <c r="AI28" s="154">
        <v>1552</v>
      </c>
      <c r="AJ28" s="154">
        <v>466</v>
      </c>
      <c r="AK28" s="154">
        <v>1634</v>
      </c>
      <c r="AL28" s="154">
        <v>490</v>
      </c>
      <c r="AM28" s="154">
        <v>1714</v>
      </c>
      <c r="AN28" s="154">
        <v>513</v>
      </c>
      <c r="AO28" s="154">
        <v>1795</v>
      </c>
      <c r="AP28" s="154">
        <v>536</v>
      </c>
      <c r="AQ28" s="154">
        <v>1876</v>
      </c>
      <c r="AR28" s="154">
        <v>559</v>
      </c>
      <c r="AS28" s="154">
        <v>1956</v>
      </c>
      <c r="AT28" s="154">
        <v>588</v>
      </c>
      <c r="AU28" s="154">
        <v>2059</v>
      </c>
      <c r="AV28" s="154">
        <v>618</v>
      </c>
      <c r="AW28" s="154">
        <v>2162</v>
      </c>
      <c r="AX28" s="154">
        <v>647</v>
      </c>
      <c r="AY28" s="154">
        <v>2264</v>
      </c>
      <c r="AZ28" s="154">
        <v>676</v>
      </c>
      <c r="BA28" s="154">
        <v>2366</v>
      </c>
      <c r="BB28" s="154">
        <v>705</v>
      </c>
      <c r="BC28" s="154">
        <v>2469</v>
      </c>
      <c r="BD28" s="154"/>
      <c r="BE28" s="155"/>
    </row>
    <row r="29" spans="1:57" s="156" customFormat="1" ht="11.1" customHeight="1">
      <c r="A29" s="153">
        <v>23</v>
      </c>
      <c r="B29" s="154">
        <v>179</v>
      </c>
      <c r="C29" s="154">
        <v>626</v>
      </c>
      <c r="D29" s="154">
        <v>202</v>
      </c>
      <c r="E29" s="154">
        <v>706</v>
      </c>
      <c r="F29" s="154">
        <v>218</v>
      </c>
      <c r="G29" s="154">
        <v>760</v>
      </c>
      <c r="H29" s="154">
        <v>255</v>
      </c>
      <c r="I29" s="154">
        <v>893</v>
      </c>
      <c r="J29" s="154">
        <v>265</v>
      </c>
      <c r="K29" s="154">
        <v>930</v>
      </c>
      <c r="L29" s="154">
        <v>278</v>
      </c>
      <c r="M29" s="154">
        <v>974</v>
      </c>
      <c r="N29" s="154">
        <v>287</v>
      </c>
      <c r="O29" s="154">
        <v>1008</v>
      </c>
      <c r="P29" s="154">
        <v>306</v>
      </c>
      <c r="Q29" s="154">
        <v>1073</v>
      </c>
      <c r="R29" s="154">
        <v>322</v>
      </c>
      <c r="S29" s="154">
        <v>1127</v>
      </c>
      <c r="T29" s="154">
        <v>338</v>
      </c>
      <c r="U29" s="154">
        <v>1184</v>
      </c>
      <c r="V29" s="154">
        <v>353</v>
      </c>
      <c r="W29" s="154">
        <v>1235</v>
      </c>
      <c r="X29" s="154">
        <v>367</v>
      </c>
      <c r="Y29" s="154">
        <v>1284</v>
      </c>
      <c r="Z29" s="154">
        <v>387</v>
      </c>
      <c r="AA29" s="154">
        <v>1353</v>
      </c>
      <c r="AB29" s="154">
        <v>406</v>
      </c>
      <c r="AC29" s="154">
        <v>1420</v>
      </c>
      <c r="AD29" s="154">
        <v>425</v>
      </c>
      <c r="AE29" s="154">
        <v>1488</v>
      </c>
      <c r="AF29" s="154">
        <v>444</v>
      </c>
      <c r="AG29" s="154">
        <v>1555</v>
      </c>
      <c r="AH29" s="154">
        <v>464</v>
      </c>
      <c r="AI29" s="154">
        <v>1623</v>
      </c>
      <c r="AJ29" s="154">
        <v>487</v>
      </c>
      <c r="AK29" s="154">
        <v>1708</v>
      </c>
      <c r="AL29" s="154">
        <v>512</v>
      </c>
      <c r="AM29" s="154">
        <v>1792</v>
      </c>
      <c r="AN29" s="154">
        <v>536</v>
      </c>
      <c r="AO29" s="154">
        <v>1877</v>
      </c>
      <c r="AP29" s="154">
        <v>560</v>
      </c>
      <c r="AQ29" s="154">
        <v>1961</v>
      </c>
      <c r="AR29" s="154">
        <v>585</v>
      </c>
      <c r="AS29" s="154">
        <v>2046</v>
      </c>
      <c r="AT29" s="154">
        <v>615</v>
      </c>
      <c r="AU29" s="154">
        <v>2153</v>
      </c>
      <c r="AV29" s="154">
        <v>645</v>
      </c>
      <c r="AW29" s="154">
        <v>2259</v>
      </c>
      <c r="AX29" s="154">
        <v>676</v>
      </c>
      <c r="AY29" s="154">
        <v>2366</v>
      </c>
      <c r="AZ29" s="154">
        <v>706</v>
      </c>
      <c r="BA29" s="154">
        <v>2474</v>
      </c>
      <c r="BB29" s="154">
        <v>737</v>
      </c>
      <c r="BC29" s="154">
        <v>2581</v>
      </c>
      <c r="BD29" s="154"/>
      <c r="BE29" s="155"/>
    </row>
    <row r="30" spans="1:57" s="156" customFormat="1" ht="11.1" customHeight="1">
      <c r="A30" s="153">
        <v>24</v>
      </c>
      <c r="B30" s="154">
        <v>187</v>
      </c>
      <c r="C30" s="154">
        <v>653</v>
      </c>
      <c r="D30" s="154">
        <v>211</v>
      </c>
      <c r="E30" s="154">
        <v>737</v>
      </c>
      <c r="F30" s="154">
        <v>227</v>
      </c>
      <c r="G30" s="154">
        <v>794</v>
      </c>
      <c r="H30" s="154">
        <v>266</v>
      </c>
      <c r="I30" s="154">
        <v>932</v>
      </c>
      <c r="J30" s="154">
        <v>277</v>
      </c>
      <c r="K30" s="154">
        <v>970</v>
      </c>
      <c r="L30" s="154">
        <v>291</v>
      </c>
      <c r="M30" s="154">
        <v>1016</v>
      </c>
      <c r="N30" s="154">
        <v>301</v>
      </c>
      <c r="O30" s="154">
        <v>1051</v>
      </c>
      <c r="P30" s="154">
        <v>320</v>
      </c>
      <c r="Q30" s="154">
        <v>1120</v>
      </c>
      <c r="R30" s="154">
        <v>336</v>
      </c>
      <c r="S30" s="154">
        <v>1176</v>
      </c>
      <c r="T30" s="154">
        <v>353</v>
      </c>
      <c r="U30" s="154">
        <v>1236</v>
      </c>
      <c r="V30" s="154">
        <v>368</v>
      </c>
      <c r="W30" s="154">
        <v>1288</v>
      </c>
      <c r="X30" s="154">
        <v>383</v>
      </c>
      <c r="Y30" s="154">
        <v>1341</v>
      </c>
      <c r="Z30" s="154">
        <v>403</v>
      </c>
      <c r="AA30" s="154">
        <v>1411</v>
      </c>
      <c r="AB30" s="154">
        <v>423</v>
      </c>
      <c r="AC30" s="154">
        <v>1482</v>
      </c>
      <c r="AD30" s="154">
        <v>443</v>
      </c>
      <c r="AE30" s="154">
        <v>1552</v>
      </c>
      <c r="AF30" s="154">
        <v>464</v>
      </c>
      <c r="AG30" s="154">
        <v>1623</v>
      </c>
      <c r="AH30" s="154">
        <v>484</v>
      </c>
      <c r="AI30" s="154">
        <v>1693</v>
      </c>
      <c r="AJ30" s="154">
        <v>509</v>
      </c>
      <c r="AK30" s="154">
        <v>1782</v>
      </c>
      <c r="AL30" s="154">
        <v>534</v>
      </c>
      <c r="AM30" s="154">
        <v>1870</v>
      </c>
      <c r="AN30" s="154">
        <v>559</v>
      </c>
      <c r="AO30" s="154">
        <v>1958</v>
      </c>
      <c r="AP30" s="154">
        <v>585</v>
      </c>
      <c r="AQ30" s="154">
        <v>2046</v>
      </c>
      <c r="AR30" s="154">
        <v>610</v>
      </c>
      <c r="AS30" s="154">
        <v>2134</v>
      </c>
      <c r="AT30" s="154">
        <v>642</v>
      </c>
      <c r="AU30" s="154">
        <v>2246</v>
      </c>
      <c r="AV30" s="154">
        <v>674</v>
      </c>
      <c r="AW30" s="154">
        <v>2358</v>
      </c>
      <c r="AX30" s="154">
        <v>705</v>
      </c>
      <c r="AY30" s="154">
        <v>2469</v>
      </c>
      <c r="AZ30" s="154">
        <v>737</v>
      </c>
      <c r="BA30" s="154">
        <v>2581</v>
      </c>
      <c r="BB30" s="154">
        <v>769</v>
      </c>
      <c r="BC30" s="154">
        <v>2693</v>
      </c>
      <c r="BD30" s="154"/>
      <c r="BE30" s="155"/>
    </row>
    <row r="31" spans="1:57" s="156" customFormat="1" ht="11.1" customHeight="1">
      <c r="A31" s="153">
        <v>25</v>
      </c>
      <c r="B31" s="154">
        <v>195</v>
      </c>
      <c r="C31" s="154">
        <v>680</v>
      </c>
      <c r="D31" s="154">
        <v>220</v>
      </c>
      <c r="E31" s="154">
        <v>768</v>
      </c>
      <c r="F31" s="154">
        <v>237</v>
      </c>
      <c r="G31" s="154">
        <v>827</v>
      </c>
      <c r="H31" s="154">
        <v>277</v>
      </c>
      <c r="I31" s="154">
        <v>970</v>
      </c>
      <c r="J31" s="154">
        <v>289</v>
      </c>
      <c r="K31" s="154">
        <v>1010</v>
      </c>
      <c r="L31" s="154">
        <v>303</v>
      </c>
      <c r="M31" s="154">
        <v>1059</v>
      </c>
      <c r="N31" s="154">
        <v>313</v>
      </c>
      <c r="O31" s="154">
        <v>1095</v>
      </c>
      <c r="P31" s="154">
        <v>334</v>
      </c>
      <c r="Q31" s="154">
        <v>1167</v>
      </c>
      <c r="R31" s="154">
        <v>350</v>
      </c>
      <c r="S31" s="154">
        <v>1226</v>
      </c>
      <c r="T31" s="154">
        <v>368</v>
      </c>
      <c r="U31" s="154">
        <v>1287</v>
      </c>
      <c r="V31" s="154">
        <v>384</v>
      </c>
      <c r="W31" s="154">
        <v>1342</v>
      </c>
      <c r="X31" s="154">
        <v>399</v>
      </c>
      <c r="Y31" s="154">
        <v>1397</v>
      </c>
      <c r="Z31" s="154">
        <v>420</v>
      </c>
      <c r="AA31" s="154">
        <v>1470</v>
      </c>
      <c r="AB31" s="154">
        <v>441</v>
      </c>
      <c r="AC31" s="154">
        <v>1544</v>
      </c>
      <c r="AD31" s="154">
        <v>462</v>
      </c>
      <c r="AE31" s="154">
        <v>1617</v>
      </c>
      <c r="AF31" s="154">
        <v>483</v>
      </c>
      <c r="AG31" s="154">
        <v>1691</v>
      </c>
      <c r="AH31" s="154">
        <v>504</v>
      </c>
      <c r="AI31" s="154">
        <v>1764</v>
      </c>
      <c r="AJ31" s="154">
        <v>531</v>
      </c>
      <c r="AK31" s="154">
        <v>1856</v>
      </c>
      <c r="AL31" s="154">
        <v>557</v>
      </c>
      <c r="AM31" s="154">
        <v>1948</v>
      </c>
      <c r="AN31" s="154">
        <v>583</v>
      </c>
      <c r="AO31" s="154">
        <v>2039</v>
      </c>
      <c r="AP31" s="154">
        <v>609</v>
      </c>
      <c r="AQ31" s="154">
        <v>2132</v>
      </c>
      <c r="AR31" s="154">
        <v>636</v>
      </c>
      <c r="AS31" s="154">
        <v>2224</v>
      </c>
      <c r="AT31" s="154">
        <v>669</v>
      </c>
      <c r="AU31" s="154">
        <v>2340</v>
      </c>
      <c r="AV31" s="154">
        <v>702</v>
      </c>
      <c r="AW31" s="154">
        <v>2456</v>
      </c>
      <c r="AX31" s="154">
        <v>735</v>
      </c>
      <c r="AY31" s="154">
        <v>2573</v>
      </c>
      <c r="AZ31" s="154">
        <v>768</v>
      </c>
      <c r="BA31" s="154">
        <v>2689</v>
      </c>
      <c r="BB31" s="154">
        <v>801</v>
      </c>
      <c r="BC31" s="154">
        <v>2805</v>
      </c>
      <c r="BD31" s="154"/>
      <c r="BE31" s="155"/>
    </row>
    <row r="32" spans="1:57" s="156" customFormat="1" ht="11.1" customHeight="1">
      <c r="A32" s="153">
        <v>26</v>
      </c>
      <c r="B32" s="154">
        <v>202</v>
      </c>
      <c r="C32" s="154">
        <v>707</v>
      </c>
      <c r="D32" s="154">
        <v>228</v>
      </c>
      <c r="E32" s="154">
        <v>799</v>
      </c>
      <c r="F32" s="154">
        <v>245</v>
      </c>
      <c r="G32" s="154">
        <v>860</v>
      </c>
      <c r="H32" s="154">
        <v>288</v>
      </c>
      <c r="I32" s="154">
        <v>1009</v>
      </c>
      <c r="J32" s="154">
        <v>301</v>
      </c>
      <c r="K32" s="154">
        <v>1051</v>
      </c>
      <c r="L32" s="154">
        <v>315</v>
      </c>
      <c r="M32" s="154">
        <v>1101</v>
      </c>
      <c r="N32" s="154">
        <v>325</v>
      </c>
      <c r="O32" s="154">
        <v>1138</v>
      </c>
      <c r="P32" s="154">
        <v>347</v>
      </c>
      <c r="Q32" s="154">
        <v>1214</v>
      </c>
      <c r="R32" s="154">
        <v>364</v>
      </c>
      <c r="S32" s="154">
        <v>1274</v>
      </c>
      <c r="T32" s="154">
        <v>382</v>
      </c>
      <c r="U32" s="154">
        <v>1338</v>
      </c>
      <c r="V32" s="154">
        <v>399</v>
      </c>
      <c r="W32" s="154">
        <v>1395</v>
      </c>
      <c r="X32" s="154">
        <v>415</v>
      </c>
      <c r="Y32" s="154">
        <v>1452</v>
      </c>
      <c r="Z32" s="154">
        <v>437</v>
      </c>
      <c r="AA32" s="154">
        <v>1529</v>
      </c>
      <c r="AB32" s="154">
        <v>459</v>
      </c>
      <c r="AC32" s="154">
        <v>1605</v>
      </c>
      <c r="AD32" s="154">
        <v>481</v>
      </c>
      <c r="AE32" s="154">
        <v>1682</v>
      </c>
      <c r="AF32" s="154">
        <v>502</v>
      </c>
      <c r="AG32" s="154">
        <v>1758</v>
      </c>
      <c r="AH32" s="154">
        <v>524</v>
      </c>
      <c r="AI32" s="154">
        <v>1835</v>
      </c>
      <c r="AJ32" s="154">
        <v>552</v>
      </c>
      <c r="AK32" s="154">
        <v>1930</v>
      </c>
      <c r="AL32" s="154">
        <v>579</v>
      </c>
      <c r="AM32" s="154">
        <v>2026</v>
      </c>
      <c r="AN32" s="154">
        <v>606</v>
      </c>
      <c r="AO32" s="154">
        <v>2121</v>
      </c>
      <c r="AP32" s="154">
        <v>633</v>
      </c>
      <c r="AQ32" s="154">
        <v>2217</v>
      </c>
      <c r="AR32" s="154">
        <v>661</v>
      </c>
      <c r="AS32" s="154">
        <v>2312</v>
      </c>
      <c r="AT32" s="154">
        <v>695</v>
      </c>
      <c r="AU32" s="154">
        <v>2434</v>
      </c>
      <c r="AV32" s="154">
        <v>730</v>
      </c>
      <c r="AW32" s="154">
        <v>2554</v>
      </c>
      <c r="AX32" s="154">
        <v>765</v>
      </c>
      <c r="AY32" s="154">
        <v>2676</v>
      </c>
      <c r="AZ32" s="154">
        <v>799</v>
      </c>
      <c r="BA32" s="154">
        <v>2796</v>
      </c>
      <c r="BB32" s="154">
        <v>833</v>
      </c>
      <c r="BC32" s="154">
        <v>2918</v>
      </c>
      <c r="BD32" s="154"/>
      <c r="BE32" s="155"/>
    </row>
    <row r="33" spans="1:57" s="156" customFormat="1" ht="11.1" customHeight="1">
      <c r="A33" s="153">
        <v>27</v>
      </c>
      <c r="B33" s="154">
        <v>210</v>
      </c>
      <c r="C33" s="154">
        <v>734</v>
      </c>
      <c r="D33" s="154">
        <v>237</v>
      </c>
      <c r="E33" s="154">
        <v>830</v>
      </c>
      <c r="F33" s="154">
        <v>255</v>
      </c>
      <c r="G33" s="154">
        <v>893</v>
      </c>
      <c r="H33" s="154">
        <v>300</v>
      </c>
      <c r="I33" s="154">
        <v>1048</v>
      </c>
      <c r="J33" s="154">
        <v>312</v>
      </c>
      <c r="K33" s="154">
        <v>1092</v>
      </c>
      <c r="L33" s="154">
        <v>326</v>
      </c>
      <c r="M33" s="154">
        <v>1143</v>
      </c>
      <c r="N33" s="154">
        <v>338</v>
      </c>
      <c r="O33" s="154">
        <v>1183</v>
      </c>
      <c r="P33" s="154">
        <v>360</v>
      </c>
      <c r="Q33" s="154">
        <v>1260</v>
      </c>
      <c r="R33" s="154">
        <v>378</v>
      </c>
      <c r="S33" s="154">
        <v>1323</v>
      </c>
      <c r="T33" s="154">
        <v>397</v>
      </c>
      <c r="U33" s="154">
        <v>1389</v>
      </c>
      <c r="V33" s="154">
        <v>413</v>
      </c>
      <c r="W33" s="154">
        <v>1449</v>
      </c>
      <c r="X33" s="154">
        <v>431</v>
      </c>
      <c r="Y33" s="154">
        <v>1509</v>
      </c>
      <c r="Z33" s="154">
        <v>453</v>
      </c>
      <c r="AA33" s="154">
        <v>1587</v>
      </c>
      <c r="AB33" s="154">
        <v>476</v>
      </c>
      <c r="AC33" s="154">
        <v>1667</v>
      </c>
      <c r="AD33" s="154">
        <v>499</v>
      </c>
      <c r="AE33" s="154">
        <v>1746</v>
      </c>
      <c r="AF33" s="154">
        <v>522</v>
      </c>
      <c r="AG33" s="154">
        <v>1826</v>
      </c>
      <c r="AH33" s="154">
        <v>544</v>
      </c>
      <c r="AI33" s="154">
        <v>1905</v>
      </c>
      <c r="AJ33" s="154">
        <v>573</v>
      </c>
      <c r="AK33" s="154">
        <v>2004</v>
      </c>
      <c r="AL33" s="154">
        <v>601</v>
      </c>
      <c r="AM33" s="154">
        <v>2103</v>
      </c>
      <c r="AN33" s="154">
        <v>629</v>
      </c>
      <c r="AO33" s="154">
        <v>2203</v>
      </c>
      <c r="AP33" s="154">
        <v>658</v>
      </c>
      <c r="AQ33" s="154">
        <v>2302</v>
      </c>
      <c r="AR33" s="154">
        <v>686</v>
      </c>
      <c r="AS33" s="154">
        <v>2402</v>
      </c>
      <c r="AT33" s="154">
        <v>722</v>
      </c>
      <c r="AU33" s="154">
        <v>2527</v>
      </c>
      <c r="AV33" s="154">
        <v>758</v>
      </c>
      <c r="AW33" s="154">
        <v>2653</v>
      </c>
      <c r="AX33" s="154">
        <v>794</v>
      </c>
      <c r="AY33" s="154">
        <v>2779</v>
      </c>
      <c r="AZ33" s="154">
        <v>830</v>
      </c>
      <c r="BA33" s="154">
        <v>2904</v>
      </c>
      <c r="BB33" s="154">
        <v>865</v>
      </c>
      <c r="BC33" s="154">
        <v>3030</v>
      </c>
      <c r="BD33" s="154"/>
      <c r="BE33" s="155"/>
    </row>
    <row r="34" spans="1:57" s="156" customFormat="1" ht="11.1" customHeight="1">
      <c r="A34" s="153">
        <v>28</v>
      </c>
      <c r="B34" s="154">
        <v>218</v>
      </c>
      <c r="C34" s="154">
        <v>762</v>
      </c>
      <c r="D34" s="154">
        <v>245</v>
      </c>
      <c r="E34" s="154">
        <v>860</v>
      </c>
      <c r="F34" s="154">
        <v>264</v>
      </c>
      <c r="G34" s="154">
        <v>926</v>
      </c>
      <c r="H34" s="154">
        <v>311</v>
      </c>
      <c r="I34" s="154">
        <v>1086</v>
      </c>
      <c r="J34" s="154">
        <v>324</v>
      </c>
      <c r="K34" s="154">
        <v>1132</v>
      </c>
      <c r="L34" s="154">
        <v>338</v>
      </c>
      <c r="M34" s="154">
        <v>1186</v>
      </c>
      <c r="N34" s="154">
        <v>350</v>
      </c>
      <c r="O34" s="154">
        <v>1227</v>
      </c>
      <c r="P34" s="154">
        <v>374</v>
      </c>
      <c r="Q34" s="154">
        <v>1306</v>
      </c>
      <c r="R34" s="154">
        <v>392</v>
      </c>
      <c r="S34" s="154">
        <v>1373</v>
      </c>
      <c r="T34" s="154">
        <v>412</v>
      </c>
      <c r="U34" s="154">
        <v>1441</v>
      </c>
      <c r="V34" s="154">
        <v>429</v>
      </c>
      <c r="W34" s="154">
        <v>1502</v>
      </c>
      <c r="X34" s="154">
        <v>447</v>
      </c>
      <c r="Y34" s="154">
        <v>1564</v>
      </c>
      <c r="Z34" s="154">
        <v>471</v>
      </c>
      <c r="AA34" s="154">
        <v>1647</v>
      </c>
      <c r="AB34" s="154">
        <v>494</v>
      </c>
      <c r="AC34" s="154">
        <v>1729</v>
      </c>
      <c r="AD34" s="154">
        <v>517</v>
      </c>
      <c r="AE34" s="154">
        <v>1811</v>
      </c>
      <c r="AF34" s="154">
        <v>541</v>
      </c>
      <c r="AG34" s="154">
        <v>1893</v>
      </c>
      <c r="AH34" s="154">
        <v>565</v>
      </c>
      <c r="AI34" s="154">
        <v>1976</v>
      </c>
      <c r="AJ34" s="154">
        <v>594</v>
      </c>
      <c r="AK34" s="154">
        <v>2079</v>
      </c>
      <c r="AL34" s="154">
        <v>623</v>
      </c>
      <c r="AM34" s="154">
        <v>2182</v>
      </c>
      <c r="AN34" s="154">
        <v>653</v>
      </c>
      <c r="AO34" s="154">
        <v>2285</v>
      </c>
      <c r="AP34" s="154">
        <v>682</v>
      </c>
      <c r="AQ34" s="154">
        <v>2387</v>
      </c>
      <c r="AR34" s="154">
        <v>712</v>
      </c>
      <c r="AS34" s="154">
        <v>2490</v>
      </c>
      <c r="AT34" s="154">
        <v>748</v>
      </c>
      <c r="AU34" s="154">
        <v>2621</v>
      </c>
      <c r="AV34" s="154">
        <v>786</v>
      </c>
      <c r="AW34" s="154">
        <v>2751</v>
      </c>
      <c r="AX34" s="154">
        <v>823</v>
      </c>
      <c r="AY34" s="154">
        <v>2881</v>
      </c>
      <c r="AZ34" s="154">
        <v>860</v>
      </c>
      <c r="BA34" s="154">
        <v>3012</v>
      </c>
      <c r="BB34" s="154">
        <v>897</v>
      </c>
      <c r="BC34" s="154">
        <v>3142</v>
      </c>
      <c r="BD34" s="154"/>
      <c r="BE34" s="155"/>
    </row>
    <row r="35" spans="1:57" s="156" customFormat="1" ht="11.1" customHeight="1">
      <c r="A35" s="153">
        <v>29</v>
      </c>
      <c r="B35" s="154">
        <v>225</v>
      </c>
      <c r="C35" s="154">
        <v>789</v>
      </c>
      <c r="D35" s="154">
        <v>254</v>
      </c>
      <c r="E35" s="154">
        <v>891</v>
      </c>
      <c r="F35" s="154">
        <v>274</v>
      </c>
      <c r="G35" s="154">
        <v>959</v>
      </c>
      <c r="H35" s="154">
        <v>322</v>
      </c>
      <c r="I35" s="154">
        <v>1125</v>
      </c>
      <c r="J35" s="154">
        <v>335</v>
      </c>
      <c r="K35" s="154">
        <v>1173</v>
      </c>
      <c r="L35" s="154">
        <v>350</v>
      </c>
      <c r="M35" s="154">
        <v>1228</v>
      </c>
      <c r="N35" s="154">
        <v>363</v>
      </c>
      <c r="O35" s="154">
        <v>1270</v>
      </c>
      <c r="P35" s="154">
        <v>387</v>
      </c>
      <c r="Q35" s="154">
        <v>1353</v>
      </c>
      <c r="R35" s="154">
        <v>406</v>
      </c>
      <c r="S35" s="154">
        <v>1421</v>
      </c>
      <c r="T35" s="154">
        <v>427</v>
      </c>
      <c r="U35" s="154">
        <v>1493</v>
      </c>
      <c r="V35" s="154">
        <v>444</v>
      </c>
      <c r="W35" s="154">
        <v>1556</v>
      </c>
      <c r="X35" s="154">
        <v>463</v>
      </c>
      <c r="Y35" s="154">
        <v>1620</v>
      </c>
      <c r="Z35" s="154">
        <v>487</v>
      </c>
      <c r="AA35" s="154">
        <v>1705</v>
      </c>
      <c r="AB35" s="154">
        <v>512</v>
      </c>
      <c r="AC35" s="154">
        <v>1791</v>
      </c>
      <c r="AD35" s="154">
        <v>536</v>
      </c>
      <c r="AE35" s="154">
        <v>1876</v>
      </c>
      <c r="AF35" s="154">
        <v>560</v>
      </c>
      <c r="AG35" s="154">
        <v>1961</v>
      </c>
      <c r="AH35" s="154">
        <v>585</v>
      </c>
      <c r="AI35" s="154">
        <v>2046</v>
      </c>
      <c r="AJ35" s="154">
        <v>616</v>
      </c>
      <c r="AK35" s="154">
        <v>2153</v>
      </c>
      <c r="AL35" s="154">
        <v>645</v>
      </c>
      <c r="AM35" s="154">
        <v>2259</v>
      </c>
      <c r="AN35" s="154">
        <v>676</v>
      </c>
      <c r="AO35" s="154">
        <v>2366</v>
      </c>
      <c r="AP35" s="154">
        <v>706</v>
      </c>
      <c r="AQ35" s="154">
        <v>2472</v>
      </c>
      <c r="AR35" s="154">
        <v>737</v>
      </c>
      <c r="AS35" s="154">
        <v>2579</v>
      </c>
      <c r="AT35" s="154">
        <v>776</v>
      </c>
      <c r="AU35" s="154">
        <v>2714</v>
      </c>
      <c r="AV35" s="154">
        <v>815</v>
      </c>
      <c r="AW35" s="154">
        <v>2849</v>
      </c>
      <c r="AX35" s="154">
        <v>852</v>
      </c>
      <c r="AY35" s="154">
        <v>2984</v>
      </c>
      <c r="AZ35" s="154">
        <v>891</v>
      </c>
      <c r="BA35" s="154">
        <v>3119</v>
      </c>
      <c r="BB35" s="154">
        <v>930</v>
      </c>
      <c r="BC35" s="154">
        <v>3254</v>
      </c>
      <c r="BD35" s="154"/>
      <c r="BE35" s="155"/>
    </row>
    <row r="36" spans="1:57" s="156" customFormat="1" ht="11.1" customHeight="1" thickBot="1">
      <c r="A36" s="157">
        <v>30</v>
      </c>
      <c r="B36" s="158">
        <v>233</v>
      </c>
      <c r="C36" s="158">
        <v>816</v>
      </c>
      <c r="D36" s="158">
        <v>263</v>
      </c>
      <c r="E36" s="158">
        <v>922</v>
      </c>
      <c r="F36" s="158">
        <v>284</v>
      </c>
      <c r="G36" s="158">
        <v>993</v>
      </c>
      <c r="H36" s="158">
        <v>333</v>
      </c>
      <c r="I36" s="158">
        <v>1164</v>
      </c>
      <c r="J36" s="158">
        <v>347</v>
      </c>
      <c r="K36" s="158">
        <v>1213</v>
      </c>
      <c r="L36" s="158">
        <v>363</v>
      </c>
      <c r="M36" s="158">
        <v>1270</v>
      </c>
      <c r="N36" s="158">
        <v>376</v>
      </c>
      <c r="O36" s="158">
        <v>1314</v>
      </c>
      <c r="P36" s="158">
        <v>400</v>
      </c>
      <c r="Q36" s="158">
        <v>1400</v>
      </c>
      <c r="R36" s="158">
        <v>420</v>
      </c>
      <c r="S36" s="158">
        <v>1471</v>
      </c>
      <c r="T36" s="158">
        <v>441</v>
      </c>
      <c r="U36" s="158">
        <v>1544</v>
      </c>
      <c r="V36" s="158">
        <v>460</v>
      </c>
      <c r="W36" s="158">
        <v>1609</v>
      </c>
      <c r="X36" s="158">
        <v>479</v>
      </c>
      <c r="Y36" s="158">
        <v>1676</v>
      </c>
      <c r="Z36" s="158">
        <v>504</v>
      </c>
      <c r="AA36" s="158">
        <v>1764</v>
      </c>
      <c r="AB36" s="158">
        <v>529</v>
      </c>
      <c r="AC36" s="158">
        <v>1852</v>
      </c>
      <c r="AD36" s="158">
        <v>555</v>
      </c>
      <c r="AE36" s="158">
        <v>1941</v>
      </c>
      <c r="AF36" s="158">
        <v>579</v>
      </c>
      <c r="AG36" s="158">
        <v>2028</v>
      </c>
      <c r="AH36" s="158">
        <v>605</v>
      </c>
      <c r="AI36" s="158">
        <v>2117</v>
      </c>
      <c r="AJ36" s="158">
        <v>637</v>
      </c>
      <c r="AK36" s="158">
        <v>2227</v>
      </c>
      <c r="AL36" s="158">
        <v>668</v>
      </c>
      <c r="AM36" s="158">
        <v>2338</v>
      </c>
      <c r="AN36" s="158">
        <v>700</v>
      </c>
      <c r="AO36" s="158">
        <v>2447</v>
      </c>
      <c r="AP36" s="158">
        <v>731</v>
      </c>
      <c r="AQ36" s="158">
        <v>2558</v>
      </c>
      <c r="AR36" s="158">
        <v>763</v>
      </c>
      <c r="AS36" s="158">
        <v>2668</v>
      </c>
      <c r="AT36" s="158">
        <v>802</v>
      </c>
      <c r="AU36" s="158">
        <v>2807</v>
      </c>
      <c r="AV36" s="158">
        <v>842</v>
      </c>
      <c r="AW36" s="158">
        <v>2948</v>
      </c>
      <c r="AX36" s="158">
        <v>882</v>
      </c>
      <c r="AY36" s="158">
        <v>3087</v>
      </c>
      <c r="AZ36" s="158">
        <v>922</v>
      </c>
      <c r="BA36" s="158">
        <v>3226</v>
      </c>
      <c r="BB36" s="158">
        <v>962</v>
      </c>
      <c r="BC36" s="158">
        <v>3367</v>
      </c>
      <c r="BD36" s="158"/>
      <c r="BE36" s="159"/>
    </row>
    <row r="37" spans="1:57" s="156" customFormat="1" ht="11.1" customHeight="1"/>
    <row r="38" spans="1:57" s="160" customFormat="1" ht="12" customHeight="1">
      <c r="A38" s="496" t="s">
        <v>157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496"/>
      <c r="Z38" s="496"/>
      <c r="AA38" s="496"/>
      <c r="AB38" s="496"/>
      <c r="AC38" s="496"/>
    </row>
    <row r="39" spans="1:57" ht="12" customHeight="1">
      <c r="A39" s="497" t="s">
        <v>158</v>
      </c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161"/>
      <c r="AC39" s="161"/>
    </row>
    <row r="40" spans="1:57" s="136" customFormat="1" ht="12" customHeight="1">
      <c r="A40" s="498" t="s">
        <v>159</v>
      </c>
      <c r="B40" s="498"/>
      <c r="C40" s="498"/>
      <c r="D40" s="498"/>
      <c r="E40" s="498"/>
      <c r="F40" s="498"/>
      <c r="G40" s="498"/>
      <c r="H40" s="498"/>
      <c r="I40" s="498"/>
      <c r="J40" s="498"/>
      <c r="K40" s="498"/>
      <c r="L40" s="498"/>
      <c r="M40" s="498"/>
      <c r="N40" s="498"/>
      <c r="O40" s="498"/>
      <c r="P40" s="498"/>
      <c r="Q40" s="498"/>
      <c r="R40" s="498"/>
      <c r="S40" s="498"/>
      <c r="T40" s="498"/>
      <c r="U40" s="498"/>
      <c r="V40" s="498"/>
      <c r="W40" s="498"/>
      <c r="X40" s="498"/>
      <c r="Y40" s="498"/>
      <c r="Z40" s="498"/>
      <c r="AA40" s="498"/>
      <c r="AB40" s="498"/>
      <c r="AC40" s="498"/>
    </row>
    <row r="41" spans="1:57" ht="12" customHeight="1">
      <c r="A41" s="499" t="s">
        <v>53</v>
      </c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162"/>
      <c r="X41" s="162"/>
      <c r="Y41" s="162"/>
      <c r="Z41" s="162"/>
      <c r="AA41" s="500" t="s">
        <v>160</v>
      </c>
      <c r="AB41" s="500"/>
      <c r="AC41" s="500"/>
    </row>
  </sheetData>
  <sheetProtection password="C7F9" sheet="1" objects="1" scenarios="1" selectLockedCells="1" selectUnlockedCells="1"/>
  <mergeCells count="29">
    <mergeCell ref="A2:Z2"/>
    <mergeCell ref="A3:AC3"/>
    <mergeCell ref="A4:A6"/>
    <mergeCell ref="B4:E4"/>
    <mergeCell ref="F4:S4"/>
    <mergeCell ref="T4:U4"/>
    <mergeCell ref="V4:W4"/>
    <mergeCell ref="X4:Y4"/>
    <mergeCell ref="Z4:AA4"/>
    <mergeCell ref="AB4:AC4"/>
    <mergeCell ref="A41:V41"/>
    <mergeCell ref="AA41:AC41"/>
    <mergeCell ref="AP4:AQ4"/>
    <mergeCell ref="AR4:AS4"/>
    <mergeCell ref="AT4:AU4"/>
    <mergeCell ref="AD4:AE4"/>
    <mergeCell ref="AF4:AG4"/>
    <mergeCell ref="AH4:AI4"/>
    <mergeCell ref="AJ4:AK4"/>
    <mergeCell ref="AL4:AM4"/>
    <mergeCell ref="AN4:AO4"/>
    <mergeCell ref="BB4:BC4"/>
    <mergeCell ref="BD4:BE4"/>
    <mergeCell ref="A38:AC38"/>
    <mergeCell ref="A39:AA39"/>
    <mergeCell ref="A40:AC40"/>
    <mergeCell ref="AV4:AW4"/>
    <mergeCell ref="AX4:AY4"/>
    <mergeCell ref="AZ4:BA4"/>
  </mergeCells>
  <phoneticPr fontId="12" type="noConversion"/>
  <printOptions horizontalCentered="1"/>
  <pageMargins left="0.19685039370078741" right="0.19685039370078741" top="0.27559055118110237" bottom="7.874015748031496E-2" header="0.19685039370078741" footer="0.19685039370078741"/>
  <pageSetup paperSize="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工作表3">
    <tabColor theme="1" tint="0.499984740745262"/>
  </sheetPr>
  <dimension ref="A1:BE42"/>
  <sheetViews>
    <sheetView zoomScaleNormal="100" workbookViewId="0">
      <pane xSplit="1" ySplit="6" topLeftCell="B7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6.5"/>
  <cols>
    <col min="1" max="1" width="8.875" style="45" customWidth="1"/>
    <col min="2" max="29" width="6.625" style="45" customWidth="1"/>
    <col min="30" max="255" width="9" style="45"/>
    <col min="256" max="256" width="8.875" style="45" customWidth="1"/>
    <col min="257" max="284" width="6.625" style="45" customWidth="1"/>
    <col min="285" max="285" width="3.25" style="45" customWidth="1"/>
    <col min="286" max="511" width="9" style="45"/>
    <col min="512" max="512" width="8.875" style="45" customWidth="1"/>
    <col min="513" max="540" width="6.625" style="45" customWidth="1"/>
    <col min="541" max="541" width="3.25" style="45" customWidth="1"/>
    <col min="542" max="767" width="9" style="45"/>
    <col min="768" max="768" width="8.875" style="45" customWidth="1"/>
    <col min="769" max="796" width="6.625" style="45" customWidth="1"/>
    <col min="797" max="797" width="3.25" style="45" customWidth="1"/>
    <col min="798" max="1023" width="9" style="45"/>
    <col min="1024" max="1024" width="8.875" style="45" customWidth="1"/>
    <col min="1025" max="1052" width="6.625" style="45" customWidth="1"/>
    <col min="1053" max="1053" width="3.25" style="45" customWidth="1"/>
    <col min="1054" max="1279" width="9" style="45"/>
    <col min="1280" max="1280" width="8.875" style="45" customWidth="1"/>
    <col min="1281" max="1308" width="6.625" style="45" customWidth="1"/>
    <col min="1309" max="1309" width="3.25" style="45" customWidth="1"/>
    <col min="1310" max="1535" width="9" style="45"/>
    <col min="1536" max="1536" width="8.875" style="45" customWidth="1"/>
    <col min="1537" max="1564" width="6.625" style="45" customWidth="1"/>
    <col min="1565" max="1565" width="3.25" style="45" customWidth="1"/>
    <col min="1566" max="1791" width="9" style="45"/>
    <col min="1792" max="1792" width="8.875" style="45" customWidth="1"/>
    <col min="1793" max="1820" width="6.625" style="45" customWidth="1"/>
    <col min="1821" max="1821" width="3.25" style="45" customWidth="1"/>
    <col min="1822" max="2047" width="9" style="45"/>
    <col min="2048" max="2048" width="8.875" style="45" customWidth="1"/>
    <col min="2049" max="2076" width="6.625" style="45" customWidth="1"/>
    <col min="2077" max="2077" width="3.25" style="45" customWidth="1"/>
    <col min="2078" max="2303" width="9" style="45"/>
    <col min="2304" max="2304" width="8.875" style="45" customWidth="1"/>
    <col min="2305" max="2332" width="6.625" style="45" customWidth="1"/>
    <col min="2333" max="2333" width="3.25" style="45" customWidth="1"/>
    <col min="2334" max="2559" width="9" style="45"/>
    <col min="2560" max="2560" width="8.875" style="45" customWidth="1"/>
    <col min="2561" max="2588" width="6.625" style="45" customWidth="1"/>
    <col min="2589" max="2589" width="3.25" style="45" customWidth="1"/>
    <col min="2590" max="2815" width="9" style="45"/>
    <col min="2816" max="2816" width="8.875" style="45" customWidth="1"/>
    <col min="2817" max="2844" width="6.625" style="45" customWidth="1"/>
    <col min="2845" max="2845" width="3.25" style="45" customWidth="1"/>
    <col min="2846" max="3071" width="9" style="45"/>
    <col min="3072" max="3072" width="8.875" style="45" customWidth="1"/>
    <col min="3073" max="3100" width="6.625" style="45" customWidth="1"/>
    <col min="3101" max="3101" width="3.25" style="45" customWidth="1"/>
    <col min="3102" max="3327" width="9" style="45"/>
    <col min="3328" max="3328" width="8.875" style="45" customWidth="1"/>
    <col min="3329" max="3356" width="6.625" style="45" customWidth="1"/>
    <col min="3357" max="3357" width="3.25" style="45" customWidth="1"/>
    <col min="3358" max="3583" width="9" style="45"/>
    <col min="3584" max="3584" width="8.875" style="45" customWidth="1"/>
    <col min="3585" max="3612" width="6.625" style="45" customWidth="1"/>
    <col min="3613" max="3613" width="3.25" style="45" customWidth="1"/>
    <col min="3614" max="3839" width="9" style="45"/>
    <col min="3840" max="3840" width="8.875" style="45" customWidth="1"/>
    <col min="3841" max="3868" width="6.625" style="45" customWidth="1"/>
    <col min="3869" max="3869" width="3.25" style="45" customWidth="1"/>
    <col min="3870" max="4095" width="9" style="45"/>
    <col min="4096" max="4096" width="8.875" style="45" customWidth="1"/>
    <col min="4097" max="4124" width="6.625" style="45" customWidth="1"/>
    <col min="4125" max="4125" width="3.25" style="45" customWidth="1"/>
    <col min="4126" max="4351" width="9" style="45"/>
    <col min="4352" max="4352" width="8.875" style="45" customWidth="1"/>
    <col min="4353" max="4380" width="6.625" style="45" customWidth="1"/>
    <col min="4381" max="4381" width="3.25" style="45" customWidth="1"/>
    <col min="4382" max="4607" width="9" style="45"/>
    <col min="4608" max="4608" width="8.875" style="45" customWidth="1"/>
    <col min="4609" max="4636" width="6.625" style="45" customWidth="1"/>
    <col min="4637" max="4637" width="3.25" style="45" customWidth="1"/>
    <col min="4638" max="4863" width="9" style="45"/>
    <col min="4864" max="4864" width="8.875" style="45" customWidth="1"/>
    <col min="4865" max="4892" width="6.625" style="45" customWidth="1"/>
    <col min="4893" max="4893" width="3.25" style="45" customWidth="1"/>
    <col min="4894" max="5119" width="9" style="45"/>
    <col min="5120" max="5120" width="8.875" style="45" customWidth="1"/>
    <col min="5121" max="5148" width="6.625" style="45" customWidth="1"/>
    <col min="5149" max="5149" width="3.25" style="45" customWidth="1"/>
    <col min="5150" max="5375" width="9" style="45"/>
    <col min="5376" max="5376" width="8.875" style="45" customWidth="1"/>
    <col min="5377" max="5404" width="6.625" style="45" customWidth="1"/>
    <col min="5405" max="5405" width="3.25" style="45" customWidth="1"/>
    <col min="5406" max="5631" width="9" style="45"/>
    <col min="5632" max="5632" width="8.875" style="45" customWidth="1"/>
    <col min="5633" max="5660" width="6.625" style="45" customWidth="1"/>
    <col min="5661" max="5661" width="3.25" style="45" customWidth="1"/>
    <col min="5662" max="5887" width="9" style="45"/>
    <col min="5888" max="5888" width="8.875" style="45" customWidth="1"/>
    <col min="5889" max="5916" width="6.625" style="45" customWidth="1"/>
    <col min="5917" max="5917" width="3.25" style="45" customWidth="1"/>
    <col min="5918" max="6143" width="9" style="45"/>
    <col min="6144" max="6144" width="8.875" style="45" customWidth="1"/>
    <col min="6145" max="6172" width="6.625" style="45" customWidth="1"/>
    <col min="6173" max="6173" width="3.25" style="45" customWidth="1"/>
    <col min="6174" max="6399" width="9" style="45"/>
    <col min="6400" max="6400" width="8.875" style="45" customWidth="1"/>
    <col min="6401" max="6428" width="6.625" style="45" customWidth="1"/>
    <col min="6429" max="6429" width="3.25" style="45" customWidth="1"/>
    <col min="6430" max="6655" width="9" style="45"/>
    <col min="6656" max="6656" width="8.875" style="45" customWidth="1"/>
    <col min="6657" max="6684" width="6.625" style="45" customWidth="1"/>
    <col min="6685" max="6685" width="3.25" style="45" customWidth="1"/>
    <col min="6686" max="6911" width="9" style="45"/>
    <col min="6912" max="6912" width="8.875" style="45" customWidth="1"/>
    <col min="6913" max="6940" width="6.625" style="45" customWidth="1"/>
    <col min="6941" max="6941" width="3.25" style="45" customWidth="1"/>
    <col min="6942" max="7167" width="9" style="45"/>
    <col min="7168" max="7168" width="8.875" style="45" customWidth="1"/>
    <col min="7169" max="7196" width="6.625" style="45" customWidth="1"/>
    <col min="7197" max="7197" width="3.25" style="45" customWidth="1"/>
    <col min="7198" max="7423" width="9" style="45"/>
    <col min="7424" max="7424" width="8.875" style="45" customWidth="1"/>
    <col min="7425" max="7452" width="6.625" style="45" customWidth="1"/>
    <col min="7453" max="7453" width="3.25" style="45" customWidth="1"/>
    <col min="7454" max="7679" width="9" style="45"/>
    <col min="7680" max="7680" width="8.875" style="45" customWidth="1"/>
    <col min="7681" max="7708" width="6.625" style="45" customWidth="1"/>
    <col min="7709" max="7709" width="3.25" style="45" customWidth="1"/>
    <col min="7710" max="7935" width="9" style="45"/>
    <col min="7936" max="7936" width="8.875" style="45" customWidth="1"/>
    <col min="7937" max="7964" width="6.625" style="45" customWidth="1"/>
    <col min="7965" max="7965" width="3.25" style="45" customWidth="1"/>
    <col min="7966" max="8191" width="9" style="45"/>
    <col min="8192" max="8192" width="8.875" style="45" customWidth="1"/>
    <col min="8193" max="8220" width="6.625" style="45" customWidth="1"/>
    <col min="8221" max="8221" width="3.25" style="45" customWidth="1"/>
    <col min="8222" max="8447" width="9" style="45"/>
    <col min="8448" max="8448" width="8.875" style="45" customWidth="1"/>
    <col min="8449" max="8476" width="6.625" style="45" customWidth="1"/>
    <col min="8477" max="8477" width="3.25" style="45" customWidth="1"/>
    <col min="8478" max="8703" width="9" style="45"/>
    <col min="8704" max="8704" width="8.875" style="45" customWidth="1"/>
    <col min="8705" max="8732" width="6.625" style="45" customWidth="1"/>
    <col min="8733" max="8733" width="3.25" style="45" customWidth="1"/>
    <col min="8734" max="8959" width="9" style="45"/>
    <col min="8960" max="8960" width="8.875" style="45" customWidth="1"/>
    <col min="8961" max="8988" width="6.625" style="45" customWidth="1"/>
    <col min="8989" max="8989" width="3.25" style="45" customWidth="1"/>
    <col min="8990" max="9215" width="9" style="45"/>
    <col min="9216" max="9216" width="8.875" style="45" customWidth="1"/>
    <col min="9217" max="9244" width="6.625" style="45" customWidth="1"/>
    <col min="9245" max="9245" width="3.25" style="45" customWidth="1"/>
    <col min="9246" max="9471" width="9" style="45"/>
    <col min="9472" max="9472" width="8.875" style="45" customWidth="1"/>
    <col min="9473" max="9500" width="6.625" style="45" customWidth="1"/>
    <col min="9501" max="9501" width="3.25" style="45" customWidth="1"/>
    <col min="9502" max="9727" width="9" style="45"/>
    <col min="9728" max="9728" width="8.875" style="45" customWidth="1"/>
    <col min="9729" max="9756" width="6.625" style="45" customWidth="1"/>
    <col min="9757" max="9757" width="3.25" style="45" customWidth="1"/>
    <col min="9758" max="9983" width="9" style="45"/>
    <col min="9984" max="9984" width="8.875" style="45" customWidth="1"/>
    <col min="9985" max="10012" width="6.625" style="45" customWidth="1"/>
    <col min="10013" max="10013" width="3.25" style="45" customWidth="1"/>
    <col min="10014" max="10239" width="9" style="45"/>
    <col min="10240" max="10240" width="8.875" style="45" customWidth="1"/>
    <col min="10241" max="10268" width="6.625" style="45" customWidth="1"/>
    <col min="10269" max="10269" width="3.25" style="45" customWidth="1"/>
    <col min="10270" max="10495" width="9" style="45"/>
    <col min="10496" max="10496" width="8.875" style="45" customWidth="1"/>
    <col min="10497" max="10524" width="6.625" style="45" customWidth="1"/>
    <col min="10525" max="10525" width="3.25" style="45" customWidth="1"/>
    <col min="10526" max="10751" width="9" style="45"/>
    <col min="10752" max="10752" width="8.875" style="45" customWidth="1"/>
    <col min="10753" max="10780" width="6.625" style="45" customWidth="1"/>
    <col min="10781" max="10781" width="3.25" style="45" customWidth="1"/>
    <col min="10782" max="11007" width="9" style="45"/>
    <col min="11008" max="11008" width="8.875" style="45" customWidth="1"/>
    <col min="11009" max="11036" width="6.625" style="45" customWidth="1"/>
    <col min="11037" max="11037" width="3.25" style="45" customWidth="1"/>
    <col min="11038" max="11263" width="9" style="45"/>
    <col min="11264" max="11264" width="8.875" style="45" customWidth="1"/>
    <col min="11265" max="11292" width="6.625" style="45" customWidth="1"/>
    <col min="11293" max="11293" width="3.25" style="45" customWidth="1"/>
    <col min="11294" max="11519" width="9" style="45"/>
    <col min="11520" max="11520" width="8.875" style="45" customWidth="1"/>
    <col min="11521" max="11548" width="6.625" style="45" customWidth="1"/>
    <col min="11549" max="11549" width="3.25" style="45" customWidth="1"/>
    <col min="11550" max="11775" width="9" style="45"/>
    <col min="11776" max="11776" width="8.875" style="45" customWidth="1"/>
    <col min="11777" max="11804" width="6.625" style="45" customWidth="1"/>
    <col min="11805" max="11805" width="3.25" style="45" customWidth="1"/>
    <col min="11806" max="12031" width="9" style="45"/>
    <col min="12032" max="12032" width="8.875" style="45" customWidth="1"/>
    <col min="12033" max="12060" width="6.625" style="45" customWidth="1"/>
    <col min="12061" max="12061" width="3.25" style="45" customWidth="1"/>
    <col min="12062" max="12287" width="9" style="45"/>
    <col min="12288" max="12288" width="8.875" style="45" customWidth="1"/>
    <col min="12289" max="12316" width="6.625" style="45" customWidth="1"/>
    <col min="12317" max="12317" width="3.25" style="45" customWidth="1"/>
    <col min="12318" max="12543" width="9" style="45"/>
    <col min="12544" max="12544" width="8.875" style="45" customWidth="1"/>
    <col min="12545" max="12572" width="6.625" style="45" customWidth="1"/>
    <col min="12573" max="12573" width="3.25" style="45" customWidth="1"/>
    <col min="12574" max="12799" width="9" style="45"/>
    <col min="12800" max="12800" width="8.875" style="45" customWidth="1"/>
    <col min="12801" max="12828" width="6.625" style="45" customWidth="1"/>
    <col min="12829" max="12829" width="3.25" style="45" customWidth="1"/>
    <col min="12830" max="13055" width="9" style="45"/>
    <col min="13056" max="13056" width="8.875" style="45" customWidth="1"/>
    <col min="13057" max="13084" width="6.625" style="45" customWidth="1"/>
    <col min="13085" max="13085" width="3.25" style="45" customWidth="1"/>
    <col min="13086" max="13311" width="9" style="45"/>
    <col min="13312" max="13312" width="8.875" style="45" customWidth="1"/>
    <col min="13313" max="13340" width="6.625" style="45" customWidth="1"/>
    <col min="13341" max="13341" width="3.25" style="45" customWidth="1"/>
    <col min="13342" max="13567" width="9" style="45"/>
    <col min="13568" max="13568" width="8.875" style="45" customWidth="1"/>
    <col min="13569" max="13596" width="6.625" style="45" customWidth="1"/>
    <col min="13597" max="13597" width="3.25" style="45" customWidth="1"/>
    <col min="13598" max="13823" width="9" style="45"/>
    <col min="13824" max="13824" width="8.875" style="45" customWidth="1"/>
    <col min="13825" max="13852" width="6.625" style="45" customWidth="1"/>
    <col min="13853" max="13853" width="3.25" style="45" customWidth="1"/>
    <col min="13854" max="14079" width="9" style="45"/>
    <col min="14080" max="14080" width="8.875" style="45" customWidth="1"/>
    <col min="14081" max="14108" width="6.625" style="45" customWidth="1"/>
    <col min="14109" max="14109" width="3.25" style="45" customWidth="1"/>
    <col min="14110" max="14335" width="9" style="45"/>
    <col min="14336" max="14336" width="8.875" style="45" customWidth="1"/>
    <col min="14337" max="14364" width="6.625" style="45" customWidth="1"/>
    <col min="14365" max="14365" width="3.25" style="45" customWidth="1"/>
    <col min="14366" max="14591" width="9" style="45"/>
    <col min="14592" max="14592" width="8.875" style="45" customWidth="1"/>
    <col min="14593" max="14620" width="6.625" style="45" customWidth="1"/>
    <col min="14621" max="14621" width="3.25" style="45" customWidth="1"/>
    <col min="14622" max="14847" width="9" style="45"/>
    <col min="14848" max="14848" width="8.875" style="45" customWidth="1"/>
    <col min="14849" max="14876" width="6.625" style="45" customWidth="1"/>
    <col min="14877" max="14877" width="3.25" style="45" customWidth="1"/>
    <col min="14878" max="15103" width="9" style="45"/>
    <col min="15104" max="15104" width="8.875" style="45" customWidth="1"/>
    <col min="15105" max="15132" width="6.625" style="45" customWidth="1"/>
    <col min="15133" max="15133" width="3.25" style="45" customWidth="1"/>
    <col min="15134" max="15359" width="9" style="45"/>
    <col min="15360" max="15360" width="8.875" style="45" customWidth="1"/>
    <col min="15361" max="15388" width="6.625" style="45" customWidth="1"/>
    <col min="15389" max="15389" width="3.25" style="45" customWidth="1"/>
    <col min="15390" max="15615" width="9" style="45"/>
    <col min="15616" max="15616" width="8.875" style="45" customWidth="1"/>
    <col min="15617" max="15644" width="6.625" style="45" customWidth="1"/>
    <col min="15645" max="15645" width="3.25" style="45" customWidth="1"/>
    <col min="15646" max="15871" width="9" style="45"/>
    <col min="15872" max="15872" width="8.875" style="45" customWidth="1"/>
    <col min="15873" max="15900" width="6.625" style="45" customWidth="1"/>
    <col min="15901" max="15901" width="3.25" style="45" customWidth="1"/>
    <col min="15902" max="16127" width="9" style="45"/>
    <col min="16128" max="16128" width="8.875" style="45" customWidth="1"/>
    <col min="16129" max="16156" width="6.625" style="45" customWidth="1"/>
    <col min="16157" max="16157" width="3.25" style="45" customWidth="1"/>
    <col min="16158" max="16384" width="9" style="45"/>
  </cols>
  <sheetData>
    <row r="1" spans="1:57" s="58" customFormat="1" ht="12">
      <c r="A1" s="57" t="s">
        <v>55</v>
      </c>
      <c r="B1" s="61">
        <v>1</v>
      </c>
      <c r="C1" s="61"/>
      <c r="D1" s="61">
        <f>B5+1</f>
        <v>11101</v>
      </c>
      <c r="E1" s="61"/>
      <c r="F1" s="61">
        <f>D5+1</f>
        <v>12541</v>
      </c>
      <c r="G1" s="61"/>
      <c r="H1" s="61">
        <f t="shared" ref="H1" si="0">F5+1</f>
        <v>13501</v>
      </c>
      <c r="I1" s="61"/>
      <c r="J1" s="61">
        <f t="shared" ref="J1" si="1">H5+1</f>
        <v>15841</v>
      </c>
      <c r="K1" s="61"/>
      <c r="L1" s="61">
        <f t="shared" ref="L1" si="2">J5+1</f>
        <v>16501</v>
      </c>
      <c r="M1" s="61"/>
      <c r="N1" s="61">
        <f t="shared" ref="N1" si="3">L5+1</f>
        <v>17281</v>
      </c>
      <c r="O1" s="61"/>
      <c r="P1" s="61">
        <f t="shared" ref="P1" si="4">N5+1</f>
        <v>17881</v>
      </c>
      <c r="Q1" s="61"/>
      <c r="R1" s="61">
        <f t="shared" ref="R1" si="5">P5+1</f>
        <v>19048</v>
      </c>
      <c r="S1" s="61"/>
      <c r="T1" s="61">
        <f t="shared" ref="T1" si="6">R5+1</f>
        <v>20009</v>
      </c>
      <c r="U1" s="61"/>
      <c r="V1" s="61">
        <f t="shared" ref="V1" si="7">T5+1</f>
        <v>20101</v>
      </c>
      <c r="W1" s="61"/>
      <c r="X1" s="61">
        <f t="shared" ref="X1" si="8">V5+1</f>
        <v>21001</v>
      </c>
      <c r="Y1" s="61"/>
      <c r="Z1" s="61">
        <f t="shared" ref="Z1" si="9">X5+1</f>
        <v>21901</v>
      </c>
      <c r="AA1" s="61"/>
      <c r="AB1" s="61">
        <f t="shared" ref="AB1" si="10">Z5+1</f>
        <v>22801</v>
      </c>
      <c r="AC1" s="61"/>
      <c r="AD1" s="61">
        <f t="shared" ref="AD1" si="11">AB5+1</f>
        <v>24001</v>
      </c>
      <c r="AE1" s="61"/>
      <c r="AF1" s="61">
        <f t="shared" ref="AF1" si="12">AD5+1</f>
        <v>25201</v>
      </c>
      <c r="AG1" s="61"/>
      <c r="AH1" s="61">
        <f t="shared" ref="AH1" si="13">AF5+1</f>
        <v>26401</v>
      </c>
      <c r="AI1" s="61"/>
      <c r="AJ1" s="61">
        <f t="shared" ref="AJ1" si="14">AH5+1</f>
        <v>27601</v>
      </c>
      <c r="AK1" s="61"/>
      <c r="AL1" s="61">
        <f t="shared" ref="AL1" si="15">AJ5+1</f>
        <v>28801</v>
      </c>
      <c r="AM1" s="61"/>
      <c r="AN1" s="61">
        <f t="shared" ref="AN1" si="16">AL5+1</f>
        <v>30301</v>
      </c>
      <c r="AO1" s="61"/>
      <c r="AP1" s="61">
        <f t="shared" ref="AP1" si="17">AN5+1</f>
        <v>31801</v>
      </c>
      <c r="AQ1" s="61"/>
      <c r="AR1" s="61">
        <f t="shared" ref="AR1" si="18">AP5+1</f>
        <v>33301</v>
      </c>
      <c r="AS1" s="61"/>
      <c r="AT1" s="61">
        <f t="shared" ref="AT1" si="19">AR5+1</f>
        <v>34801</v>
      </c>
      <c r="AU1" s="61"/>
      <c r="AV1" s="61">
        <f t="shared" ref="AV1" si="20">AT5+1</f>
        <v>36301</v>
      </c>
      <c r="AW1" s="61"/>
      <c r="AX1" s="61">
        <f t="shared" ref="AX1" si="21">AV5+1</f>
        <v>38201</v>
      </c>
      <c r="AY1" s="61"/>
      <c r="AZ1" s="61">
        <f t="shared" ref="AZ1" si="22">AX5+1</f>
        <v>40101</v>
      </c>
      <c r="BA1" s="61"/>
      <c r="BB1" s="61">
        <f t="shared" ref="BB1" si="23">AZ5+1</f>
        <v>42001</v>
      </c>
      <c r="BC1" s="61"/>
      <c r="BD1" s="61">
        <f t="shared" ref="BD1" si="24">BB5+1</f>
        <v>43901</v>
      </c>
      <c r="BE1" s="61"/>
    </row>
    <row r="2" spans="1:57" s="43" customFormat="1" ht="20.25" customHeight="1">
      <c r="A2" s="518" t="s">
        <v>21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20"/>
      <c r="AA2" s="41" t="s">
        <v>6</v>
      </c>
      <c r="AB2" s="42"/>
      <c r="AC2" s="42"/>
      <c r="AD2" s="46" t="s">
        <v>31</v>
      </c>
      <c r="AE2" s="46" t="s">
        <v>34</v>
      </c>
    </row>
    <row r="3" spans="1:57" s="44" customFormat="1" ht="19.5" customHeight="1">
      <c r="A3" s="525" t="s">
        <v>22</v>
      </c>
      <c r="B3" s="526"/>
      <c r="C3" s="526"/>
      <c r="D3" s="526"/>
      <c r="E3" s="526"/>
      <c r="F3" s="526"/>
      <c r="G3" s="526"/>
      <c r="H3" s="526"/>
      <c r="I3" s="526"/>
      <c r="J3" s="526"/>
      <c r="K3" s="526"/>
      <c r="L3" s="526"/>
      <c r="M3" s="526"/>
      <c r="N3" s="526"/>
      <c r="O3" s="526"/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47">
        <v>0.09</v>
      </c>
      <c r="AE3" s="47">
        <v>0.01</v>
      </c>
    </row>
    <row r="4" spans="1:57" ht="12" customHeight="1">
      <c r="A4" s="514"/>
      <c r="B4" s="508" t="s">
        <v>23</v>
      </c>
      <c r="C4" s="517"/>
      <c r="D4" s="517"/>
      <c r="E4" s="509"/>
      <c r="F4" s="508" t="s">
        <v>24</v>
      </c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09"/>
      <c r="R4" s="510" t="s">
        <v>25</v>
      </c>
      <c r="S4" s="511"/>
      <c r="T4" s="510" t="s">
        <v>26</v>
      </c>
      <c r="U4" s="511"/>
      <c r="V4" s="510" t="s">
        <v>27</v>
      </c>
      <c r="W4" s="511"/>
      <c r="X4" s="510" t="s">
        <v>28</v>
      </c>
      <c r="Y4" s="511"/>
      <c r="Z4" s="510" t="s">
        <v>29</v>
      </c>
      <c r="AA4" s="511"/>
      <c r="AB4" s="510" t="s">
        <v>30</v>
      </c>
      <c r="AC4" s="511"/>
      <c r="AD4" s="508" t="s">
        <v>35</v>
      </c>
      <c r="AE4" s="509"/>
      <c r="AF4" s="508" t="s">
        <v>36</v>
      </c>
      <c r="AG4" s="509"/>
      <c r="AH4" s="508" t="s">
        <v>37</v>
      </c>
      <c r="AI4" s="509"/>
      <c r="AJ4" s="508" t="s">
        <v>38</v>
      </c>
      <c r="AK4" s="509"/>
      <c r="AL4" s="508" t="s">
        <v>39</v>
      </c>
      <c r="AM4" s="509"/>
      <c r="AN4" s="508" t="s">
        <v>40</v>
      </c>
      <c r="AO4" s="509"/>
      <c r="AP4" s="508" t="s">
        <v>41</v>
      </c>
      <c r="AQ4" s="509"/>
      <c r="AR4" s="508" t="s">
        <v>42</v>
      </c>
      <c r="AS4" s="509"/>
      <c r="AT4" s="508" t="s">
        <v>43</v>
      </c>
      <c r="AU4" s="509"/>
      <c r="AV4" s="508" t="s">
        <v>44</v>
      </c>
      <c r="AW4" s="509"/>
      <c r="AX4" s="508" t="s">
        <v>45</v>
      </c>
      <c r="AY4" s="509"/>
      <c r="AZ4" s="508" t="s">
        <v>46</v>
      </c>
      <c r="BA4" s="509"/>
      <c r="BB4" s="508" t="s">
        <v>47</v>
      </c>
      <c r="BC4" s="509"/>
      <c r="BD4" s="510" t="s">
        <v>48</v>
      </c>
      <c r="BE4" s="511"/>
    </row>
    <row r="5" spans="1:57" ht="12" customHeight="1">
      <c r="A5" s="515"/>
      <c r="B5" s="53">
        <v>11100</v>
      </c>
      <c r="C5" s="53"/>
      <c r="D5" s="53">
        <v>12540</v>
      </c>
      <c r="E5" s="53"/>
      <c r="F5" s="53">
        <v>13500</v>
      </c>
      <c r="G5" s="53"/>
      <c r="H5" s="53">
        <v>15840</v>
      </c>
      <c r="I5" s="53"/>
      <c r="J5" s="53">
        <v>16500</v>
      </c>
      <c r="K5" s="53"/>
      <c r="L5" s="53">
        <v>17280</v>
      </c>
      <c r="M5" s="53"/>
      <c r="N5" s="53">
        <v>17880</v>
      </c>
      <c r="O5" s="53"/>
      <c r="P5" s="54">
        <v>19047</v>
      </c>
      <c r="Q5" s="54"/>
      <c r="R5" s="54">
        <v>20008</v>
      </c>
      <c r="S5" s="54"/>
      <c r="T5" s="53">
        <v>20100</v>
      </c>
      <c r="U5" s="53"/>
      <c r="V5" s="53">
        <v>21000</v>
      </c>
      <c r="W5" s="53"/>
      <c r="X5" s="53">
        <v>21900</v>
      </c>
      <c r="Y5" s="53"/>
      <c r="Z5" s="53">
        <v>22800</v>
      </c>
      <c r="AA5" s="53"/>
      <c r="AB5" s="53">
        <v>24000</v>
      </c>
      <c r="AC5" s="55"/>
      <c r="AD5" s="53">
        <v>25200</v>
      </c>
      <c r="AE5" s="53"/>
      <c r="AF5" s="53">
        <v>26400</v>
      </c>
      <c r="AG5" s="53"/>
      <c r="AH5" s="53">
        <v>27600</v>
      </c>
      <c r="AI5" s="53"/>
      <c r="AJ5" s="53">
        <v>28800</v>
      </c>
      <c r="AK5" s="53"/>
      <c r="AL5" s="53">
        <v>30300</v>
      </c>
      <c r="AM5" s="53"/>
      <c r="AN5" s="53">
        <v>31800</v>
      </c>
      <c r="AO5" s="53"/>
      <c r="AP5" s="53">
        <v>33300</v>
      </c>
      <c r="AQ5" s="53"/>
      <c r="AR5" s="53">
        <v>34800</v>
      </c>
      <c r="AS5" s="53"/>
      <c r="AT5" s="53">
        <v>36300</v>
      </c>
      <c r="AU5" s="53"/>
      <c r="AV5" s="53">
        <v>38200</v>
      </c>
      <c r="AW5" s="53"/>
      <c r="AX5" s="53">
        <v>40100</v>
      </c>
      <c r="AY5" s="53"/>
      <c r="AZ5" s="53">
        <v>42000</v>
      </c>
      <c r="BA5" s="53"/>
      <c r="BB5" s="53">
        <v>43900</v>
      </c>
      <c r="BC5" s="53"/>
      <c r="BD5" s="54">
        <v>45800</v>
      </c>
      <c r="BE5" s="56"/>
    </row>
    <row r="6" spans="1:57" ht="12" customHeight="1">
      <c r="A6" s="516"/>
      <c r="B6" s="48" t="s">
        <v>32</v>
      </c>
      <c r="C6" s="48" t="s">
        <v>33</v>
      </c>
      <c r="D6" s="48" t="s">
        <v>32</v>
      </c>
      <c r="E6" s="48" t="s">
        <v>33</v>
      </c>
      <c r="F6" s="48" t="s">
        <v>32</v>
      </c>
      <c r="G6" s="48" t="s">
        <v>33</v>
      </c>
      <c r="H6" s="48" t="s">
        <v>32</v>
      </c>
      <c r="I6" s="48" t="s">
        <v>33</v>
      </c>
      <c r="J6" s="48" t="s">
        <v>32</v>
      </c>
      <c r="K6" s="48" t="s">
        <v>33</v>
      </c>
      <c r="L6" s="48" t="s">
        <v>32</v>
      </c>
      <c r="M6" s="48" t="s">
        <v>33</v>
      </c>
      <c r="N6" s="48" t="s">
        <v>32</v>
      </c>
      <c r="O6" s="48" t="s">
        <v>33</v>
      </c>
      <c r="P6" s="48" t="s">
        <v>32</v>
      </c>
      <c r="Q6" s="48" t="s">
        <v>33</v>
      </c>
      <c r="R6" s="48" t="s">
        <v>32</v>
      </c>
      <c r="S6" s="48" t="s">
        <v>33</v>
      </c>
      <c r="T6" s="48" t="s">
        <v>32</v>
      </c>
      <c r="U6" s="48" t="s">
        <v>33</v>
      </c>
      <c r="V6" s="48" t="s">
        <v>32</v>
      </c>
      <c r="W6" s="48" t="s">
        <v>33</v>
      </c>
      <c r="X6" s="48" t="s">
        <v>32</v>
      </c>
      <c r="Y6" s="48" t="s">
        <v>33</v>
      </c>
      <c r="Z6" s="48" t="s">
        <v>32</v>
      </c>
      <c r="AA6" s="48" t="s">
        <v>33</v>
      </c>
      <c r="AB6" s="48" t="s">
        <v>32</v>
      </c>
      <c r="AC6" s="48" t="s">
        <v>33</v>
      </c>
      <c r="AD6" s="51" t="s">
        <v>32</v>
      </c>
      <c r="AE6" s="51" t="s">
        <v>33</v>
      </c>
      <c r="AF6" s="51" t="s">
        <v>32</v>
      </c>
      <c r="AG6" s="51" t="s">
        <v>33</v>
      </c>
      <c r="AH6" s="51" t="s">
        <v>32</v>
      </c>
      <c r="AI6" s="51" t="s">
        <v>33</v>
      </c>
      <c r="AJ6" s="51" t="s">
        <v>32</v>
      </c>
      <c r="AK6" s="51" t="s">
        <v>33</v>
      </c>
      <c r="AL6" s="51" t="s">
        <v>32</v>
      </c>
      <c r="AM6" s="51" t="s">
        <v>33</v>
      </c>
      <c r="AN6" s="51" t="s">
        <v>32</v>
      </c>
      <c r="AO6" s="51" t="s">
        <v>33</v>
      </c>
      <c r="AP6" s="51" t="s">
        <v>32</v>
      </c>
      <c r="AQ6" s="51" t="s">
        <v>33</v>
      </c>
      <c r="AR6" s="51" t="s">
        <v>32</v>
      </c>
      <c r="AS6" s="51" t="s">
        <v>33</v>
      </c>
      <c r="AT6" s="51" t="s">
        <v>32</v>
      </c>
      <c r="AU6" s="51" t="s">
        <v>33</v>
      </c>
      <c r="AV6" s="51" t="s">
        <v>32</v>
      </c>
      <c r="AW6" s="51" t="s">
        <v>33</v>
      </c>
      <c r="AX6" s="51" t="s">
        <v>32</v>
      </c>
      <c r="AY6" s="51" t="s">
        <v>33</v>
      </c>
      <c r="AZ6" s="51" t="s">
        <v>32</v>
      </c>
      <c r="BA6" s="51" t="s">
        <v>33</v>
      </c>
      <c r="BB6" s="51" t="s">
        <v>32</v>
      </c>
      <c r="BC6" s="51" t="s">
        <v>33</v>
      </c>
      <c r="BD6" s="48" t="s">
        <v>32</v>
      </c>
      <c r="BE6" s="48" t="s">
        <v>33</v>
      </c>
    </row>
    <row r="7" spans="1:57" s="50" customFormat="1" ht="11.1" customHeight="1">
      <c r="A7" s="52">
        <v>1</v>
      </c>
      <c r="B7" s="49">
        <v>8</v>
      </c>
      <c r="C7" s="49">
        <v>26</v>
      </c>
      <c r="D7" s="49">
        <v>9</v>
      </c>
      <c r="E7" s="49">
        <v>29</v>
      </c>
      <c r="F7" s="49">
        <v>9</v>
      </c>
      <c r="G7" s="49">
        <v>31</v>
      </c>
      <c r="H7" s="49">
        <v>11</v>
      </c>
      <c r="I7" s="49">
        <v>37</v>
      </c>
      <c r="J7" s="49">
        <v>11</v>
      </c>
      <c r="K7" s="49">
        <v>39</v>
      </c>
      <c r="L7" s="49">
        <v>11</v>
      </c>
      <c r="M7" s="49">
        <v>40</v>
      </c>
      <c r="N7" s="49">
        <v>12</v>
      </c>
      <c r="O7" s="49">
        <v>42</v>
      </c>
      <c r="P7" s="49">
        <v>12</v>
      </c>
      <c r="Q7" s="49">
        <v>44</v>
      </c>
      <c r="R7" s="49">
        <v>13</v>
      </c>
      <c r="S7" s="49">
        <v>47</v>
      </c>
      <c r="T7" s="49">
        <v>13</v>
      </c>
      <c r="U7" s="49">
        <v>47</v>
      </c>
      <c r="V7" s="49">
        <v>14</v>
      </c>
      <c r="W7" s="49">
        <v>49</v>
      </c>
      <c r="X7" s="49">
        <v>14</v>
      </c>
      <c r="Y7" s="49">
        <v>51</v>
      </c>
      <c r="Z7" s="49">
        <v>16</v>
      </c>
      <c r="AA7" s="49">
        <v>53</v>
      </c>
      <c r="AB7" s="49">
        <v>16</v>
      </c>
      <c r="AC7" s="49">
        <v>56</v>
      </c>
      <c r="AD7" s="49">
        <v>17</v>
      </c>
      <c r="AE7" s="49">
        <v>59</v>
      </c>
      <c r="AF7" s="49">
        <v>18</v>
      </c>
      <c r="AG7" s="49">
        <v>61</v>
      </c>
      <c r="AH7" s="49">
        <v>19</v>
      </c>
      <c r="AI7" s="49">
        <v>64</v>
      </c>
      <c r="AJ7" s="49">
        <v>19</v>
      </c>
      <c r="AK7" s="49">
        <v>67</v>
      </c>
      <c r="AL7" s="49">
        <v>20</v>
      </c>
      <c r="AM7" s="49">
        <v>71</v>
      </c>
      <c r="AN7" s="49">
        <v>21</v>
      </c>
      <c r="AO7" s="49">
        <v>74</v>
      </c>
      <c r="AP7" s="49">
        <v>22</v>
      </c>
      <c r="AQ7" s="49">
        <v>78</v>
      </c>
      <c r="AR7" s="49">
        <v>23</v>
      </c>
      <c r="AS7" s="49">
        <v>81</v>
      </c>
      <c r="AT7" s="49">
        <v>24</v>
      </c>
      <c r="AU7" s="49">
        <v>84</v>
      </c>
      <c r="AV7" s="49">
        <v>26</v>
      </c>
      <c r="AW7" s="49">
        <v>89</v>
      </c>
      <c r="AX7" s="49">
        <v>27</v>
      </c>
      <c r="AY7" s="49">
        <v>93</v>
      </c>
      <c r="AZ7" s="49">
        <v>28</v>
      </c>
      <c r="BA7" s="49">
        <v>98</v>
      </c>
      <c r="BB7" s="49">
        <v>29</v>
      </c>
      <c r="BC7" s="49">
        <v>102</v>
      </c>
      <c r="BD7" s="49">
        <v>30</v>
      </c>
      <c r="BE7" s="49">
        <v>107</v>
      </c>
    </row>
    <row r="8" spans="1:57" s="50" customFormat="1" ht="11.1" customHeight="1">
      <c r="A8" s="52">
        <v>2</v>
      </c>
      <c r="B8" s="49">
        <v>14</v>
      </c>
      <c r="C8" s="49">
        <v>52</v>
      </c>
      <c r="D8" s="49">
        <v>17</v>
      </c>
      <c r="E8" s="49">
        <v>59</v>
      </c>
      <c r="F8" s="49">
        <v>18</v>
      </c>
      <c r="G8" s="49">
        <v>63</v>
      </c>
      <c r="H8" s="49">
        <v>21</v>
      </c>
      <c r="I8" s="49">
        <v>74</v>
      </c>
      <c r="J8" s="49">
        <v>22</v>
      </c>
      <c r="K8" s="49">
        <v>77</v>
      </c>
      <c r="L8" s="49">
        <v>23</v>
      </c>
      <c r="M8" s="49">
        <v>81</v>
      </c>
      <c r="N8" s="49">
        <v>23</v>
      </c>
      <c r="O8" s="49">
        <v>83</v>
      </c>
      <c r="P8" s="49">
        <v>26</v>
      </c>
      <c r="Q8" s="49">
        <v>89</v>
      </c>
      <c r="R8" s="49">
        <v>27</v>
      </c>
      <c r="S8" s="49">
        <v>93</v>
      </c>
      <c r="T8" s="49">
        <v>27</v>
      </c>
      <c r="U8" s="49">
        <v>93</v>
      </c>
      <c r="V8" s="49">
        <v>28</v>
      </c>
      <c r="W8" s="49">
        <v>98</v>
      </c>
      <c r="X8" s="49">
        <v>29</v>
      </c>
      <c r="Y8" s="49">
        <v>102</v>
      </c>
      <c r="Z8" s="49">
        <v>30</v>
      </c>
      <c r="AA8" s="49">
        <v>107</v>
      </c>
      <c r="AB8" s="49">
        <v>32</v>
      </c>
      <c r="AC8" s="49">
        <v>112</v>
      </c>
      <c r="AD8" s="49">
        <v>33</v>
      </c>
      <c r="AE8" s="49">
        <v>118</v>
      </c>
      <c r="AF8" s="49">
        <v>36</v>
      </c>
      <c r="AG8" s="49">
        <v>123</v>
      </c>
      <c r="AH8" s="49">
        <v>37</v>
      </c>
      <c r="AI8" s="49">
        <v>129</v>
      </c>
      <c r="AJ8" s="49">
        <v>39</v>
      </c>
      <c r="AK8" s="49">
        <v>134</v>
      </c>
      <c r="AL8" s="49">
        <v>40</v>
      </c>
      <c r="AM8" s="49">
        <v>141</v>
      </c>
      <c r="AN8" s="49">
        <v>42</v>
      </c>
      <c r="AO8" s="49">
        <v>149</v>
      </c>
      <c r="AP8" s="49">
        <v>44</v>
      </c>
      <c r="AQ8" s="49">
        <v>156</v>
      </c>
      <c r="AR8" s="49">
        <v>47</v>
      </c>
      <c r="AS8" s="49">
        <v>162</v>
      </c>
      <c r="AT8" s="49">
        <v>49</v>
      </c>
      <c r="AU8" s="49">
        <v>169</v>
      </c>
      <c r="AV8" s="49">
        <v>51</v>
      </c>
      <c r="AW8" s="49">
        <v>178</v>
      </c>
      <c r="AX8" s="49">
        <v>53</v>
      </c>
      <c r="AY8" s="49">
        <v>187</v>
      </c>
      <c r="AZ8" s="49">
        <v>56</v>
      </c>
      <c r="BA8" s="49">
        <v>196</v>
      </c>
      <c r="BB8" s="49">
        <v>59</v>
      </c>
      <c r="BC8" s="49">
        <v>204</v>
      </c>
      <c r="BD8" s="49">
        <v>61</v>
      </c>
      <c r="BE8" s="49">
        <v>213</v>
      </c>
    </row>
    <row r="9" spans="1:57" s="50" customFormat="1" ht="11.1" customHeight="1">
      <c r="A9" s="52">
        <v>3</v>
      </c>
      <c r="B9" s="49">
        <v>22</v>
      </c>
      <c r="C9" s="49">
        <v>78</v>
      </c>
      <c r="D9" s="49">
        <v>26</v>
      </c>
      <c r="E9" s="49">
        <v>88</v>
      </c>
      <c r="F9" s="49">
        <v>27</v>
      </c>
      <c r="G9" s="49">
        <v>94</v>
      </c>
      <c r="H9" s="49">
        <v>32</v>
      </c>
      <c r="I9" s="49">
        <v>111</v>
      </c>
      <c r="J9" s="49">
        <v>33</v>
      </c>
      <c r="K9" s="49">
        <v>116</v>
      </c>
      <c r="L9" s="49">
        <v>34</v>
      </c>
      <c r="M9" s="49">
        <v>121</v>
      </c>
      <c r="N9" s="49">
        <v>36</v>
      </c>
      <c r="O9" s="49">
        <v>126</v>
      </c>
      <c r="P9" s="49">
        <v>38</v>
      </c>
      <c r="Q9" s="49">
        <v>133</v>
      </c>
      <c r="R9" s="49">
        <v>40</v>
      </c>
      <c r="S9" s="49">
        <v>140</v>
      </c>
      <c r="T9" s="49">
        <v>40</v>
      </c>
      <c r="U9" s="49">
        <v>141</v>
      </c>
      <c r="V9" s="49">
        <v>42</v>
      </c>
      <c r="W9" s="49">
        <v>147</v>
      </c>
      <c r="X9" s="49">
        <v>43</v>
      </c>
      <c r="Y9" s="49">
        <v>153</v>
      </c>
      <c r="Z9" s="49">
        <v>46</v>
      </c>
      <c r="AA9" s="49">
        <v>160</v>
      </c>
      <c r="AB9" s="49">
        <v>48</v>
      </c>
      <c r="AC9" s="49">
        <v>168</v>
      </c>
      <c r="AD9" s="49">
        <v>50</v>
      </c>
      <c r="AE9" s="49">
        <v>177</v>
      </c>
      <c r="AF9" s="49">
        <v>53</v>
      </c>
      <c r="AG9" s="49">
        <v>184</v>
      </c>
      <c r="AH9" s="49">
        <v>56</v>
      </c>
      <c r="AI9" s="49">
        <v>193</v>
      </c>
      <c r="AJ9" s="49">
        <v>58</v>
      </c>
      <c r="AK9" s="49">
        <v>201</v>
      </c>
      <c r="AL9" s="49">
        <v>61</v>
      </c>
      <c r="AM9" s="49">
        <v>212</v>
      </c>
      <c r="AN9" s="49">
        <v>63</v>
      </c>
      <c r="AO9" s="49">
        <v>222</v>
      </c>
      <c r="AP9" s="49">
        <v>67</v>
      </c>
      <c r="AQ9" s="49">
        <v>233</v>
      </c>
      <c r="AR9" s="49">
        <v>70</v>
      </c>
      <c r="AS9" s="49">
        <v>243</v>
      </c>
      <c r="AT9" s="49">
        <v>72</v>
      </c>
      <c r="AU9" s="49">
        <v>254</v>
      </c>
      <c r="AV9" s="49">
        <v>77</v>
      </c>
      <c r="AW9" s="49">
        <v>268</v>
      </c>
      <c r="AX9" s="49">
        <v>80</v>
      </c>
      <c r="AY9" s="49">
        <v>281</v>
      </c>
      <c r="AZ9" s="49">
        <v>84</v>
      </c>
      <c r="BA9" s="49">
        <v>294</v>
      </c>
      <c r="BB9" s="49">
        <v>88</v>
      </c>
      <c r="BC9" s="49">
        <v>308</v>
      </c>
      <c r="BD9" s="49">
        <v>91</v>
      </c>
      <c r="BE9" s="49">
        <v>321</v>
      </c>
    </row>
    <row r="10" spans="1:57" s="50" customFormat="1" ht="11.1" customHeight="1">
      <c r="A10" s="52">
        <v>4</v>
      </c>
      <c r="B10" s="49">
        <v>30</v>
      </c>
      <c r="C10" s="49">
        <v>103</v>
      </c>
      <c r="D10" s="49">
        <v>33</v>
      </c>
      <c r="E10" s="49">
        <v>117</v>
      </c>
      <c r="F10" s="49">
        <v>36</v>
      </c>
      <c r="G10" s="49">
        <v>126</v>
      </c>
      <c r="H10" s="49">
        <v>42</v>
      </c>
      <c r="I10" s="49">
        <v>148</v>
      </c>
      <c r="J10" s="49">
        <v>44</v>
      </c>
      <c r="K10" s="49">
        <v>154</v>
      </c>
      <c r="L10" s="49">
        <v>46</v>
      </c>
      <c r="M10" s="49">
        <v>161</v>
      </c>
      <c r="N10" s="49">
        <v>48</v>
      </c>
      <c r="O10" s="49">
        <v>167</v>
      </c>
      <c r="P10" s="49">
        <v>51</v>
      </c>
      <c r="Q10" s="49">
        <v>178</v>
      </c>
      <c r="R10" s="49">
        <v>53</v>
      </c>
      <c r="S10" s="49">
        <v>187</v>
      </c>
      <c r="T10" s="49">
        <v>53</v>
      </c>
      <c r="U10" s="49">
        <v>188</v>
      </c>
      <c r="V10" s="49">
        <v>56</v>
      </c>
      <c r="W10" s="49">
        <v>196</v>
      </c>
      <c r="X10" s="49">
        <v>59</v>
      </c>
      <c r="Y10" s="49">
        <v>204</v>
      </c>
      <c r="Z10" s="49">
        <v>61</v>
      </c>
      <c r="AA10" s="49">
        <v>213</v>
      </c>
      <c r="AB10" s="49">
        <v>64</v>
      </c>
      <c r="AC10" s="49">
        <v>224</v>
      </c>
      <c r="AD10" s="49">
        <v>67</v>
      </c>
      <c r="AE10" s="49">
        <v>236</v>
      </c>
      <c r="AF10" s="49">
        <v>70</v>
      </c>
      <c r="AG10" s="49">
        <v>247</v>
      </c>
      <c r="AH10" s="49">
        <v>73</v>
      </c>
      <c r="AI10" s="49">
        <v>258</v>
      </c>
      <c r="AJ10" s="49">
        <v>77</v>
      </c>
      <c r="AK10" s="49">
        <v>269</v>
      </c>
      <c r="AL10" s="49">
        <v>81</v>
      </c>
      <c r="AM10" s="49">
        <v>283</v>
      </c>
      <c r="AN10" s="49">
        <v>84</v>
      </c>
      <c r="AO10" s="49">
        <v>297</v>
      </c>
      <c r="AP10" s="49">
        <v>89</v>
      </c>
      <c r="AQ10" s="49">
        <v>311</v>
      </c>
      <c r="AR10" s="49">
        <v>93</v>
      </c>
      <c r="AS10" s="49">
        <v>324</v>
      </c>
      <c r="AT10" s="49">
        <v>97</v>
      </c>
      <c r="AU10" s="49">
        <v>339</v>
      </c>
      <c r="AV10" s="49">
        <v>102</v>
      </c>
      <c r="AW10" s="49">
        <v>357</v>
      </c>
      <c r="AX10" s="49">
        <v>107</v>
      </c>
      <c r="AY10" s="49">
        <v>374</v>
      </c>
      <c r="AZ10" s="49">
        <v>112</v>
      </c>
      <c r="BA10" s="49">
        <v>392</v>
      </c>
      <c r="BB10" s="49">
        <v>117</v>
      </c>
      <c r="BC10" s="49">
        <v>410</v>
      </c>
      <c r="BD10" s="49">
        <v>122</v>
      </c>
      <c r="BE10" s="49">
        <v>428</v>
      </c>
    </row>
    <row r="11" spans="1:57" s="50" customFormat="1" ht="11.1" customHeight="1">
      <c r="A11" s="52">
        <v>5</v>
      </c>
      <c r="B11" s="49">
        <v>37</v>
      </c>
      <c r="C11" s="49">
        <v>130</v>
      </c>
      <c r="D11" s="49">
        <v>42</v>
      </c>
      <c r="E11" s="49">
        <v>147</v>
      </c>
      <c r="F11" s="49">
        <v>46</v>
      </c>
      <c r="G11" s="49">
        <v>158</v>
      </c>
      <c r="H11" s="49">
        <v>53</v>
      </c>
      <c r="I11" s="49">
        <v>184</v>
      </c>
      <c r="J11" s="49">
        <v>56</v>
      </c>
      <c r="K11" s="49">
        <v>192</v>
      </c>
      <c r="L11" s="49">
        <v>58</v>
      </c>
      <c r="M11" s="49">
        <v>201</v>
      </c>
      <c r="N11" s="49">
        <v>60</v>
      </c>
      <c r="O11" s="49">
        <v>209</v>
      </c>
      <c r="P11" s="49">
        <v>63</v>
      </c>
      <c r="Q11" s="49">
        <v>222</v>
      </c>
      <c r="R11" s="49">
        <v>67</v>
      </c>
      <c r="S11" s="49">
        <v>233</v>
      </c>
      <c r="T11" s="49">
        <v>67</v>
      </c>
      <c r="U11" s="49">
        <v>234</v>
      </c>
      <c r="V11" s="49">
        <v>70</v>
      </c>
      <c r="W11" s="49">
        <v>246</v>
      </c>
      <c r="X11" s="49">
        <v>73</v>
      </c>
      <c r="Y11" s="49">
        <v>256</v>
      </c>
      <c r="Z11" s="49">
        <v>76</v>
      </c>
      <c r="AA11" s="49">
        <v>266</v>
      </c>
      <c r="AB11" s="49">
        <v>80</v>
      </c>
      <c r="AC11" s="49">
        <v>280</v>
      </c>
      <c r="AD11" s="49">
        <v>84</v>
      </c>
      <c r="AE11" s="49">
        <v>294</v>
      </c>
      <c r="AF11" s="49">
        <v>88</v>
      </c>
      <c r="AG11" s="49">
        <v>308</v>
      </c>
      <c r="AH11" s="49">
        <v>92</v>
      </c>
      <c r="AI11" s="49">
        <v>322</v>
      </c>
      <c r="AJ11" s="49">
        <v>96</v>
      </c>
      <c r="AK11" s="49">
        <v>336</v>
      </c>
      <c r="AL11" s="49">
        <v>101</v>
      </c>
      <c r="AM11" s="49">
        <v>353</v>
      </c>
      <c r="AN11" s="49">
        <v>106</v>
      </c>
      <c r="AO11" s="49">
        <v>371</v>
      </c>
      <c r="AP11" s="49">
        <v>111</v>
      </c>
      <c r="AQ11" s="49">
        <v>389</v>
      </c>
      <c r="AR11" s="49">
        <v>116</v>
      </c>
      <c r="AS11" s="49">
        <v>406</v>
      </c>
      <c r="AT11" s="49">
        <v>121</v>
      </c>
      <c r="AU11" s="49">
        <v>423</v>
      </c>
      <c r="AV11" s="49">
        <v>128</v>
      </c>
      <c r="AW11" s="49">
        <v>446</v>
      </c>
      <c r="AX11" s="49">
        <v>133</v>
      </c>
      <c r="AY11" s="49">
        <v>468</v>
      </c>
      <c r="AZ11" s="49">
        <v>140</v>
      </c>
      <c r="BA11" s="49">
        <v>490</v>
      </c>
      <c r="BB11" s="49">
        <v>147</v>
      </c>
      <c r="BC11" s="49">
        <v>512</v>
      </c>
      <c r="BD11" s="49">
        <v>152</v>
      </c>
      <c r="BE11" s="49">
        <v>534</v>
      </c>
    </row>
    <row r="12" spans="1:57" s="50" customFormat="1" ht="11.1" customHeight="1">
      <c r="A12" s="52">
        <v>6</v>
      </c>
      <c r="B12" s="49">
        <v>44</v>
      </c>
      <c r="C12" s="49">
        <v>156</v>
      </c>
      <c r="D12" s="49">
        <v>50</v>
      </c>
      <c r="E12" s="49">
        <v>176</v>
      </c>
      <c r="F12" s="49">
        <v>54</v>
      </c>
      <c r="G12" s="49">
        <v>189</v>
      </c>
      <c r="H12" s="49">
        <v>63</v>
      </c>
      <c r="I12" s="49">
        <v>222</v>
      </c>
      <c r="J12" s="49">
        <v>66</v>
      </c>
      <c r="K12" s="49">
        <v>231</v>
      </c>
      <c r="L12" s="49">
        <v>69</v>
      </c>
      <c r="M12" s="49">
        <v>242</v>
      </c>
      <c r="N12" s="49">
        <v>71</v>
      </c>
      <c r="O12" s="49">
        <v>250</v>
      </c>
      <c r="P12" s="49">
        <v>77</v>
      </c>
      <c r="Q12" s="49">
        <v>267</v>
      </c>
      <c r="R12" s="49">
        <v>80</v>
      </c>
      <c r="S12" s="49">
        <v>280</v>
      </c>
      <c r="T12" s="49">
        <v>80</v>
      </c>
      <c r="U12" s="49">
        <v>281</v>
      </c>
      <c r="V12" s="49">
        <v>84</v>
      </c>
      <c r="W12" s="49">
        <v>294</v>
      </c>
      <c r="X12" s="49">
        <v>88</v>
      </c>
      <c r="Y12" s="49">
        <v>307</v>
      </c>
      <c r="Z12" s="49">
        <v>91</v>
      </c>
      <c r="AA12" s="49">
        <v>319</v>
      </c>
      <c r="AB12" s="49">
        <v>96</v>
      </c>
      <c r="AC12" s="49">
        <v>336</v>
      </c>
      <c r="AD12" s="49">
        <v>101</v>
      </c>
      <c r="AE12" s="49">
        <v>353</v>
      </c>
      <c r="AF12" s="49">
        <v>106</v>
      </c>
      <c r="AG12" s="49">
        <v>370</v>
      </c>
      <c r="AH12" s="49">
        <v>110</v>
      </c>
      <c r="AI12" s="49">
        <v>387</v>
      </c>
      <c r="AJ12" s="49">
        <v>116</v>
      </c>
      <c r="AK12" s="49">
        <v>403</v>
      </c>
      <c r="AL12" s="49">
        <v>121</v>
      </c>
      <c r="AM12" s="49">
        <v>424</v>
      </c>
      <c r="AN12" s="49">
        <v>127</v>
      </c>
      <c r="AO12" s="49">
        <v>446</v>
      </c>
      <c r="AP12" s="49">
        <v>133</v>
      </c>
      <c r="AQ12" s="49">
        <v>467</v>
      </c>
      <c r="AR12" s="49">
        <v>139</v>
      </c>
      <c r="AS12" s="49">
        <v>487</v>
      </c>
      <c r="AT12" s="49">
        <v>146</v>
      </c>
      <c r="AU12" s="49">
        <v>508</v>
      </c>
      <c r="AV12" s="49">
        <v>153</v>
      </c>
      <c r="AW12" s="49">
        <v>534</v>
      </c>
      <c r="AX12" s="49">
        <v>160</v>
      </c>
      <c r="AY12" s="49">
        <v>561</v>
      </c>
      <c r="AZ12" s="49">
        <v>168</v>
      </c>
      <c r="BA12" s="49">
        <v>588</v>
      </c>
      <c r="BB12" s="49">
        <v>176</v>
      </c>
      <c r="BC12" s="49">
        <v>614</v>
      </c>
      <c r="BD12" s="49">
        <v>183</v>
      </c>
      <c r="BE12" s="49">
        <v>641</v>
      </c>
    </row>
    <row r="13" spans="1:57" s="50" customFormat="1" ht="11.1" customHeight="1">
      <c r="A13" s="52">
        <v>7</v>
      </c>
      <c r="B13" s="49">
        <v>52</v>
      </c>
      <c r="C13" s="49">
        <v>181</v>
      </c>
      <c r="D13" s="49">
        <v>59</v>
      </c>
      <c r="E13" s="49">
        <v>204</v>
      </c>
      <c r="F13" s="49">
        <v>63</v>
      </c>
      <c r="G13" s="49">
        <v>220</v>
      </c>
      <c r="H13" s="49">
        <v>74</v>
      </c>
      <c r="I13" s="49">
        <v>259</v>
      </c>
      <c r="J13" s="49">
        <v>77</v>
      </c>
      <c r="K13" s="49">
        <v>270</v>
      </c>
      <c r="L13" s="49">
        <v>81</v>
      </c>
      <c r="M13" s="49">
        <v>282</v>
      </c>
      <c r="N13" s="49">
        <v>83</v>
      </c>
      <c r="O13" s="49">
        <v>292</v>
      </c>
      <c r="P13" s="49">
        <v>89</v>
      </c>
      <c r="Q13" s="49">
        <v>311</v>
      </c>
      <c r="R13" s="49">
        <v>93</v>
      </c>
      <c r="S13" s="49">
        <v>327</v>
      </c>
      <c r="T13" s="49">
        <v>93</v>
      </c>
      <c r="U13" s="49">
        <v>328</v>
      </c>
      <c r="V13" s="49">
        <v>98</v>
      </c>
      <c r="W13" s="49">
        <v>343</v>
      </c>
      <c r="X13" s="49">
        <v>102</v>
      </c>
      <c r="Y13" s="49">
        <v>358</v>
      </c>
      <c r="Z13" s="49">
        <v>107</v>
      </c>
      <c r="AA13" s="49">
        <v>372</v>
      </c>
      <c r="AB13" s="49">
        <v>112</v>
      </c>
      <c r="AC13" s="49">
        <v>392</v>
      </c>
      <c r="AD13" s="49">
        <v>118</v>
      </c>
      <c r="AE13" s="49">
        <v>411</v>
      </c>
      <c r="AF13" s="49">
        <v>123</v>
      </c>
      <c r="AG13" s="49">
        <v>431</v>
      </c>
      <c r="AH13" s="49">
        <v>129</v>
      </c>
      <c r="AI13" s="49">
        <v>451</v>
      </c>
      <c r="AJ13" s="49">
        <v>134</v>
      </c>
      <c r="AK13" s="49">
        <v>470</v>
      </c>
      <c r="AL13" s="49">
        <v>141</v>
      </c>
      <c r="AM13" s="49">
        <v>494</v>
      </c>
      <c r="AN13" s="49">
        <v>149</v>
      </c>
      <c r="AO13" s="49">
        <v>519</v>
      </c>
      <c r="AP13" s="49">
        <v>156</v>
      </c>
      <c r="AQ13" s="49">
        <v>544</v>
      </c>
      <c r="AR13" s="49">
        <v>162</v>
      </c>
      <c r="AS13" s="49">
        <v>569</v>
      </c>
      <c r="AT13" s="49">
        <v>169</v>
      </c>
      <c r="AU13" s="49">
        <v>593</v>
      </c>
      <c r="AV13" s="49">
        <v>178</v>
      </c>
      <c r="AW13" s="49">
        <v>624</v>
      </c>
      <c r="AX13" s="49">
        <v>187</v>
      </c>
      <c r="AY13" s="49">
        <v>654</v>
      </c>
      <c r="AZ13" s="49">
        <v>196</v>
      </c>
      <c r="BA13" s="49">
        <v>686</v>
      </c>
      <c r="BB13" s="49">
        <v>204</v>
      </c>
      <c r="BC13" s="49">
        <v>717</v>
      </c>
      <c r="BD13" s="49">
        <v>213</v>
      </c>
      <c r="BE13" s="49">
        <v>748</v>
      </c>
    </row>
    <row r="14" spans="1:57" s="50" customFormat="1" ht="11.1" customHeight="1">
      <c r="A14" s="52">
        <v>8</v>
      </c>
      <c r="B14" s="49">
        <v>59</v>
      </c>
      <c r="C14" s="49">
        <v>207</v>
      </c>
      <c r="D14" s="49">
        <v>67</v>
      </c>
      <c r="E14" s="49">
        <v>234</v>
      </c>
      <c r="F14" s="49">
        <v>72</v>
      </c>
      <c r="G14" s="49">
        <v>252</v>
      </c>
      <c r="H14" s="49">
        <v>84</v>
      </c>
      <c r="I14" s="49">
        <v>296</v>
      </c>
      <c r="J14" s="49">
        <v>88</v>
      </c>
      <c r="K14" s="49">
        <v>308</v>
      </c>
      <c r="L14" s="49">
        <v>92</v>
      </c>
      <c r="M14" s="49">
        <v>322</v>
      </c>
      <c r="N14" s="49">
        <v>96</v>
      </c>
      <c r="O14" s="49">
        <v>333</v>
      </c>
      <c r="P14" s="49">
        <v>101</v>
      </c>
      <c r="Q14" s="49">
        <v>356</v>
      </c>
      <c r="R14" s="49">
        <v>107</v>
      </c>
      <c r="S14" s="49">
        <v>373</v>
      </c>
      <c r="T14" s="49">
        <v>107</v>
      </c>
      <c r="U14" s="49">
        <v>376</v>
      </c>
      <c r="V14" s="49">
        <v>112</v>
      </c>
      <c r="W14" s="49">
        <v>392</v>
      </c>
      <c r="X14" s="49">
        <v>117</v>
      </c>
      <c r="Y14" s="49">
        <v>409</v>
      </c>
      <c r="Z14" s="49">
        <v>121</v>
      </c>
      <c r="AA14" s="49">
        <v>426</v>
      </c>
      <c r="AB14" s="49">
        <v>128</v>
      </c>
      <c r="AC14" s="49">
        <v>448</v>
      </c>
      <c r="AD14" s="49">
        <v>134</v>
      </c>
      <c r="AE14" s="49">
        <v>470</v>
      </c>
      <c r="AF14" s="49">
        <v>141</v>
      </c>
      <c r="AG14" s="49">
        <v>493</v>
      </c>
      <c r="AH14" s="49">
        <v>147</v>
      </c>
      <c r="AI14" s="49">
        <v>516</v>
      </c>
      <c r="AJ14" s="49">
        <v>153</v>
      </c>
      <c r="AK14" s="49">
        <v>538</v>
      </c>
      <c r="AL14" s="49">
        <v>161</v>
      </c>
      <c r="AM14" s="49">
        <v>566</v>
      </c>
      <c r="AN14" s="49">
        <v>170</v>
      </c>
      <c r="AO14" s="49">
        <v>593</v>
      </c>
      <c r="AP14" s="49">
        <v>178</v>
      </c>
      <c r="AQ14" s="49">
        <v>621</v>
      </c>
      <c r="AR14" s="49">
        <v>186</v>
      </c>
      <c r="AS14" s="49">
        <v>650</v>
      </c>
      <c r="AT14" s="49">
        <v>193</v>
      </c>
      <c r="AU14" s="49">
        <v>678</v>
      </c>
      <c r="AV14" s="49">
        <v>203</v>
      </c>
      <c r="AW14" s="49">
        <v>713</v>
      </c>
      <c r="AX14" s="49">
        <v>213</v>
      </c>
      <c r="AY14" s="49">
        <v>749</v>
      </c>
      <c r="AZ14" s="49">
        <v>224</v>
      </c>
      <c r="BA14" s="49">
        <v>784</v>
      </c>
      <c r="BB14" s="49">
        <v>234</v>
      </c>
      <c r="BC14" s="49">
        <v>820</v>
      </c>
      <c r="BD14" s="49">
        <v>244</v>
      </c>
      <c r="BE14" s="49">
        <v>854</v>
      </c>
    </row>
    <row r="15" spans="1:57" s="50" customFormat="1" ht="11.1" customHeight="1">
      <c r="A15" s="52">
        <v>9</v>
      </c>
      <c r="B15" s="49">
        <v>67</v>
      </c>
      <c r="C15" s="49">
        <v>233</v>
      </c>
      <c r="D15" s="49">
        <v>76</v>
      </c>
      <c r="E15" s="49">
        <v>263</v>
      </c>
      <c r="F15" s="49">
        <v>81</v>
      </c>
      <c r="G15" s="49">
        <v>283</v>
      </c>
      <c r="H15" s="49">
        <v>96</v>
      </c>
      <c r="I15" s="49">
        <v>332</v>
      </c>
      <c r="J15" s="49">
        <v>99</v>
      </c>
      <c r="K15" s="49">
        <v>347</v>
      </c>
      <c r="L15" s="49">
        <v>103</v>
      </c>
      <c r="M15" s="49">
        <v>363</v>
      </c>
      <c r="N15" s="49">
        <v>108</v>
      </c>
      <c r="O15" s="49">
        <v>376</v>
      </c>
      <c r="P15" s="49">
        <v>114</v>
      </c>
      <c r="Q15" s="49">
        <v>400</v>
      </c>
      <c r="R15" s="49">
        <v>120</v>
      </c>
      <c r="S15" s="49">
        <v>420</v>
      </c>
      <c r="T15" s="49">
        <v>121</v>
      </c>
      <c r="U15" s="49">
        <v>422</v>
      </c>
      <c r="V15" s="49">
        <v>126</v>
      </c>
      <c r="W15" s="49">
        <v>441</v>
      </c>
      <c r="X15" s="49">
        <v>131</v>
      </c>
      <c r="Y15" s="49">
        <v>460</v>
      </c>
      <c r="Z15" s="49">
        <v>137</v>
      </c>
      <c r="AA15" s="49">
        <v>479</v>
      </c>
      <c r="AB15" s="49">
        <v>144</v>
      </c>
      <c r="AC15" s="49">
        <v>504</v>
      </c>
      <c r="AD15" s="49">
        <v>151</v>
      </c>
      <c r="AE15" s="49">
        <v>529</v>
      </c>
      <c r="AF15" s="49">
        <v>159</v>
      </c>
      <c r="AG15" s="49">
        <v>554</v>
      </c>
      <c r="AH15" s="49">
        <v>166</v>
      </c>
      <c r="AI15" s="49">
        <v>580</v>
      </c>
      <c r="AJ15" s="49">
        <v>173</v>
      </c>
      <c r="AK15" s="49">
        <v>604</v>
      </c>
      <c r="AL15" s="49">
        <v>182</v>
      </c>
      <c r="AM15" s="49">
        <v>637</v>
      </c>
      <c r="AN15" s="49">
        <v>191</v>
      </c>
      <c r="AO15" s="49">
        <v>668</v>
      </c>
      <c r="AP15" s="49">
        <v>200</v>
      </c>
      <c r="AQ15" s="49">
        <v>699</v>
      </c>
      <c r="AR15" s="49">
        <v>209</v>
      </c>
      <c r="AS15" s="49">
        <v>731</v>
      </c>
      <c r="AT15" s="49">
        <v>218</v>
      </c>
      <c r="AU15" s="49">
        <v>762</v>
      </c>
      <c r="AV15" s="49">
        <v>229</v>
      </c>
      <c r="AW15" s="49">
        <v>802</v>
      </c>
      <c r="AX15" s="49">
        <v>241</v>
      </c>
      <c r="AY15" s="49">
        <v>842</v>
      </c>
      <c r="AZ15" s="49">
        <v>252</v>
      </c>
      <c r="BA15" s="49">
        <v>882</v>
      </c>
      <c r="BB15" s="49">
        <v>263</v>
      </c>
      <c r="BC15" s="49">
        <v>922</v>
      </c>
      <c r="BD15" s="49">
        <v>274</v>
      </c>
      <c r="BE15" s="49">
        <v>962</v>
      </c>
    </row>
    <row r="16" spans="1:57" s="50" customFormat="1" ht="11.1" customHeight="1">
      <c r="A16" s="52">
        <v>10</v>
      </c>
      <c r="B16" s="49">
        <v>74</v>
      </c>
      <c r="C16" s="49">
        <v>259</v>
      </c>
      <c r="D16" s="49">
        <v>83</v>
      </c>
      <c r="E16" s="49">
        <v>292</v>
      </c>
      <c r="F16" s="49">
        <v>90</v>
      </c>
      <c r="G16" s="49">
        <v>316</v>
      </c>
      <c r="H16" s="49">
        <v>106</v>
      </c>
      <c r="I16" s="49">
        <v>370</v>
      </c>
      <c r="J16" s="49">
        <v>110</v>
      </c>
      <c r="K16" s="49">
        <v>386</v>
      </c>
      <c r="L16" s="49">
        <v>116</v>
      </c>
      <c r="M16" s="49">
        <v>403</v>
      </c>
      <c r="N16" s="49">
        <v>119</v>
      </c>
      <c r="O16" s="49">
        <v>417</v>
      </c>
      <c r="P16" s="49">
        <v>127</v>
      </c>
      <c r="Q16" s="49">
        <v>444</v>
      </c>
      <c r="R16" s="49">
        <v>133</v>
      </c>
      <c r="S16" s="49">
        <v>467</v>
      </c>
      <c r="T16" s="49">
        <v>134</v>
      </c>
      <c r="U16" s="49">
        <v>469</v>
      </c>
      <c r="V16" s="49">
        <v>140</v>
      </c>
      <c r="W16" s="49">
        <v>490</v>
      </c>
      <c r="X16" s="49">
        <v>146</v>
      </c>
      <c r="Y16" s="49">
        <v>511</v>
      </c>
      <c r="Z16" s="49">
        <v>152</v>
      </c>
      <c r="AA16" s="49">
        <v>532</v>
      </c>
      <c r="AB16" s="49">
        <v>160</v>
      </c>
      <c r="AC16" s="49">
        <v>560</v>
      </c>
      <c r="AD16" s="49">
        <v>168</v>
      </c>
      <c r="AE16" s="49">
        <v>588</v>
      </c>
      <c r="AF16" s="49">
        <v>176</v>
      </c>
      <c r="AG16" s="49">
        <v>616</v>
      </c>
      <c r="AH16" s="49">
        <v>184</v>
      </c>
      <c r="AI16" s="49">
        <v>644</v>
      </c>
      <c r="AJ16" s="49">
        <v>192</v>
      </c>
      <c r="AK16" s="49">
        <v>672</v>
      </c>
      <c r="AL16" s="49">
        <v>202</v>
      </c>
      <c r="AM16" s="49">
        <v>707</v>
      </c>
      <c r="AN16" s="49">
        <v>212</v>
      </c>
      <c r="AO16" s="49">
        <v>742</v>
      </c>
      <c r="AP16" s="49">
        <v>222</v>
      </c>
      <c r="AQ16" s="49">
        <v>777</v>
      </c>
      <c r="AR16" s="49">
        <v>232</v>
      </c>
      <c r="AS16" s="49">
        <v>812</v>
      </c>
      <c r="AT16" s="49">
        <v>242</v>
      </c>
      <c r="AU16" s="49">
        <v>847</v>
      </c>
      <c r="AV16" s="49">
        <v>254</v>
      </c>
      <c r="AW16" s="49">
        <v>891</v>
      </c>
      <c r="AX16" s="49">
        <v>268</v>
      </c>
      <c r="AY16" s="49">
        <v>936</v>
      </c>
      <c r="AZ16" s="49">
        <v>280</v>
      </c>
      <c r="BA16" s="49">
        <v>980</v>
      </c>
      <c r="BB16" s="49">
        <v>292</v>
      </c>
      <c r="BC16" s="49">
        <v>1024</v>
      </c>
      <c r="BD16" s="49">
        <v>306</v>
      </c>
      <c r="BE16" s="49">
        <v>1069</v>
      </c>
    </row>
    <row r="17" spans="1:57" s="50" customFormat="1" ht="11.1" customHeight="1">
      <c r="A17" s="52">
        <v>11</v>
      </c>
      <c r="B17" s="49">
        <v>81</v>
      </c>
      <c r="C17" s="49">
        <v>284</v>
      </c>
      <c r="D17" s="49">
        <v>92</v>
      </c>
      <c r="E17" s="49">
        <v>322</v>
      </c>
      <c r="F17" s="49">
        <v>99</v>
      </c>
      <c r="G17" s="49">
        <v>347</v>
      </c>
      <c r="H17" s="49">
        <v>117</v>
      </c>
      <c r="I17" s="49">
        <v>407</v>
      </c>
      <c r="J17" s="49">
        <v>121</v>
      </c>
      <c r="K17" s="49">
        <v>423</v>
      </c>
      <c r="L17" s="49">
        <v>127</v>
      </c>
      <c r="M17" s="49">
        <v>443</v>
      </c>
      <c r="N17" s="49">
        <v>131</v>
      </c>
      <c r="O17" s="49">
        <v>459</v>
      </c>
      <c r="P17" s="49">
        <v>140</v>
      </c>
      <c r="Q17" s="49">
        <v>489</v>
      </c>
      <c r="R17" s="49">
        <v>147</v>
      </c>
      <c r="S17" s="49">
        <v>513</v>
      </c>
      <c r="T17" s="49">
        <v>148</v>
      </c>
      <c r="U17" s="49">
        <v>516</v>
      </c>
      <c r="V17" s="49">
        <v>154</v>
      </c>
      <c r="W17" s="49">
        <v>539</v>
      </c>
      <c r="X17" s="49">
        <v>161</v>
      </c>
      <c r="Y17" s="49">
        <v>562</v>
      </c>
      <c r="Z17" s="49">
        <v>167</v>
      </c>
      <c r="AA17" s="49">
        <v>586</v>
      </c>
      <c r="AB17" s="49">
        <v>176</v>
      </c>
      <c r="AC17" s="49">
        <v>616</v>
      </c>
      <c r="AD17" s="49">
        <v>184</v>
      </c>
      <c r="AE17" s="49">
        <v>647</v>
      </c>
      <c r="AF17" s="49">
        <v>193</v>
      </c>
      <c r="AG17" s="49">
        <v>678</v>
      </c>
      <c r="AH17" s="49">
        <v>202</v>
      </c>
      <c r="AI17" s="49">
        <v>709</v>
      </c>
      <c r="AJ17" s="49">
        <v>211</v>
      </c>
      <c r="AK17" s="49">
        <v>739</v>
      </c>
      <c r="AL17" s="49">
        <v>222</v>
      </c>
      <c r="AM17" s="49">
        <v>778</v>
      </c>
      <c r="AN17" s="49">
        <v>233</v>
      </c>
      <c r="AO17" s="49">
        <v>817</v>
      </c>
      <c r="AP17" s="49">
        <v>244</v>
      </c>
      <c r="AQ17" s="49">
        <v>854</v>
      </c>
      <c r="AR17" s="49">
        <v>256</v>
      </c>
      <c r="AS17" s="49">
        <v>893</v>
      </c>
      <c r="AT17" s="49">
        <v>267</v>
      </c>
      <c r="AU17" s="49">
        <v>932</v>
      </c>
      <c r="AV17" s="49">
        <v>280</v>
      </c>
      <c r="AW17" s="49">
        <v>980</v>
      </c>
      <c r="AX17" s="49">
        <v>294</v>
      </c>
      <c r="AY17" s="49">
        <v>1029</v>
      </c>
      <c r="AZ17" s="49">
        <v>308</v>
      </c>
      <c r="BA17" s="49">
        <v>1078</v>
      </c>
      <c r="BB17" s="49">
        <v>322</v>
      </c>
      <c r="BC17" s="49">
        <v>1127</v>
      </c>
      <c r="BD17" s="49">
        <v>336</v>
      </c>
      <c r="BE17" s="49">
        <v>1176</v>
      </c>
    </row>
    <row r="18" spans="1:57" s="50" customFormat="1" ht="11.1" customHeight="1">
      <c r="A18" s="52">
        <v>12</v>
      </c>
      <c r="B18" s="49">
        <v>89</v>
      </c>
      <c r="C18" s="49">
        <v>311</v>
      </c>
      <c r="D18" s="49">
        <v>100</v>
      </c>
      <c r="E18" s="49">
        <v>351</v>
      </c>
      <c r="F18" s="49">
        <v>108</v>
      </c>
      <c r="G18" s="49">
        <v>378</v>
      </c>
      <c r="H18" s="49">
        <v>127</v>
      </c>
      <c r="I18" s="49">
        <v>443</v>
      </c>
      <c r="J18" s="49">
        <v>132</v>
      </c>
      <c r="K18" s="49">
        <v>462</v>
      </c>
      <c r="L18" s="49">
        <v>138</v>
      </c>
      <c r="M18" s="49">
        <v>483</v>
      </c>
      <c r="N18" s="49">
        <v>143</v>
      </c>
      <c r="O18" s="49">
        <v>501</v>
      </c>
      <c r="P18" s="49">
        <v>152</v>
      </c>
      <c r="Q18" s="49">
        <v>533</v>
      </c>
      <c r="R18" s="49">
        <v>160</v>
      </c>
      <c r="S18" s="49">
        <v>560</v>
      </c>
      <c r="T18" s="49">
        <v>161</v>
      </c>
      <c r="U18" s="49">
        <v>563</v>
      </c>
      <c r="V18" s="49">
        <v>168</v>
      </c>
      <c r="W18" s="49">
        <v>588</v>
      </c>
      <c r="X18" s="49">
        <v>176</v>
      </c>
      <c r="Y18" s="49">
        <v>613</v>
      </c>
      <c r="Z18" s="49">
        <v>182</v>
      </c>
      <c r="AA18" s="49">
        <v>639</v>
      </c>
      <c r="AB18" s="49">
        <v>192</v>
      </c>
      <c r="AC18" s="49">
        <v>672</v>
      </c>
      <c r="AD18" s="49">
        <v>201</v>
      </c>
      <c r="AE18" s="49">
        <v>706</v>
      </c>
      <c r="AF18" s="49">
        <v>211</v>
      </c>
      <c r="AG18" s="49">
        <v>739</v>
      </c>
      <c r="AH18" s="49">
        <v>221</v>
      </c>
      <c r="AI18" s="49">
        <v>773</v>
      </c>
      <c r="AJ18" s="49">
        <v>230</v>
      </c>
      <c r="AK18" s="49">
        <v>807</v>
      </c>
      <c r="AL18" s="49">
        <v>242</v>
      </c>
      <c r="AM18" s="49">
        <v>849</v>
      </c>
      <c r="AN18" s="49">
        <v>254</v>
      </c>
      <c r="AO18" s="49">
        <v>890</v>
      </c>
      <c r="AP18" s="49">
        <v>267</v>
      </c>
      <c r="AQ18" s="49">
        <v>932</v>
      </c>
      <c r="AR18" s="49">
        <v>279</v>
      </c>
      <c r="AS18" s="49">
        <v>974</v>
      </c>
      <c r="AT18" s="49">
        <v>290</v>
      </c>
      <c r="AU18" s="49">
        <v>1017</v>
      </c>
      <c r="AV18" s="49">
        <v>306</v>
      </c>
      <c r="AW18" s="49">
        <v>1070</v>
      </c>
      <c r="AX18" s="49">
        <v>321</v>
      </c>
      <c r="AY18" s="49">
        <v>1123</v>
      </c>
      <c r="AZ18" s="49">
        <v>336</v>
      </c>
      <c r="BA18" s="49">
        <v>1176</v>
      </c>
      <c r="BB18" s="49">
        <v>351</v>
      </c>
      <c r="BC18" s="49">
        <v>1229</v>
      </c>
      <c r="BD18" s="49">
        <v>367</v>
      </c>
      <c r="BE18" s="49">
        <v>1282</v>
      </c>
    </row>
    <row r="19" spans="1:57" s="50" customFormat="1" ht="11.1" customHeight="1">
      <c r="A19" s="52">
        <v>13</v>
      </c>
      <c r="B19" s="49">
        <v>97</v>
      </c>
      <c r="C19" s="49">
        <v>337</v>
      </c>
      <c r="D19" s="49">
        <v>109</v>
      </c>
      <c r="E19" s="49">
        <v>380</v>
      </c>
      <c r="F19" s="49">
        <v>117</v>
      </c>
      <c r="G19" s="49">
        <v>410</v>
      </c>
      <c r="H19" s="49">
        <v>138</v>
      </c>
      <c r="I19" s="49">
        <v>480</v>
      </c>
      <c r="J19" s="49">
        <v>143</v>
      </c>
      <c r="K19" s="49">
        <v>500</v>
      </c>
      <c r="L19" s="49">
        <v>150</v>
      </c>
      <c r="M19" s="49">
        <v>524</v>
      </c>
      <c r="N19" s="49">
        <v>154</v>
      </c>
      <c r="O19" s="49">
        <v>542</v>
      </c>
      <c r="P19" s="49">
        <v>166</v>
      </c>
      <c r="Q19" s="49">
        <v>578</v>
      </c>
      <c r="R19" s="49">
        <v>173</v>
      </c>
      <c r="S19" s="49">
        <v>607</v>
      </c>
      <c r="T19" s="49">
        <v>174</v>
      </c>
      <c r="U19" s="49">
        <v>610</v>
      </c>
      <c r="V19" s="49">
        <v>182</v>
      </c>
      <c r="W19" s="49">
        <v>637</v>
      </c>
      <c r="X19" s="49">
        <v>190</v>
      </c>
      <c r="Y19" s="49">
        <v>664</v>
      </c>
      <c r="Z19" s="49">
        <v>198</v>
      </c>
      <c r="AA19" s="49">
        <v>691</v>
      </c>
      <c r="AB19" s="49">
        <v>208</v>
      </c>
      <c r="AC19" s="49">
        <v>728</v>
      </c>
      <c r="AD19" s="49">
        <v>219</v>
      </c>
      <c r="AE19" s="49">
        <v>764</v>
      </c>
      <c r="AF19" s="49">
        <v>229</v>
      </c>
      <c r="AG19" s="49">
        <v>801</v>
      </c>
      <c r="AH19" s="49">
        <v>239</v>
      </c>
      <c r="AI19" s="49">
        <v>837</v>
      </c>
      <c r="AJ19" s="49">
        <v>250</v>
      </c>
      <c r="AK19" s="49">
        <v>873</v>
      </c>
      <c r="AL19" s="49">
        <v>262</v>
      </c>
      <c r="AM19" s="49">
        <v>919</v>
      </c>
      <c r="AN19" s="49">
        <v>276</v>
      </c>
      <c r="AO19" s="49">
        <v>964</v>
      </c>
      <c r="AP19" s="49">
        <v>289</v>
      </c>
      <c r="AQ19" s="49">
        <v>1010</v>
      </c>
      <c r="AR19" s="49">
        <v>301</v>
      </c>
      <c r="AS19" s="49">
        <v>1056</v>
      </c>
      <c r="AT19" s="49">
        <v>314</v>
      </c>
      <c r="AU19" s="49">
        <v>1101</v>
      </c>
      <c r="AV19" s="49">
        <v>331</v>
      </c>
      <c r="AW19" s="49">
        <v>1159</v>
      </c>
      <c r="AX19" s="49">
        <v>348</v>
      </c>
      <c r="AY19" s="49">
        <v>1217</v>
      </c>
      <c r="AZ19" s="49">
        <v>364</v>
      </c>
      <c r="BA19" s="49">
        <v>1274</v>
      </c>
      <c r="BB19" s="49">
        <v>380</v>
      </c>
      <c r="BC19" s="49">
        <v>1331</v>
      </c>
      <c r="BD19" s="49">
        <v>397</v>
      </c>
      <c r="BE19" s="49">
        <v>1389</v>
      </c>
    </row>
    <row r="20" spans="1:57" s="50" customFormat="1" ht="11.1" customHeight="1">
      <c r="A20" s="52">
        <v>14</v>
      </c>
      <c r="B20" s="49">
        <v>103</v>
      </c>
      <c r="C20" s="49">
        <v>362</v>
      </c>
      <c r="D20" s="49">
        <v>117</v>
      </c>
      <c r="E20" s="49">
        <v>410</v>
      </c>
      <c r="F20" s="49">
        <v>126</v>
      </c>
      <c r="G20" s="49">
        <v>441</v>
      </c>
      <c r="H20" s="49">
        <v>148</v>
      </c>
      <c r="I20" s="49">
        <v>518</v>
      </c>
      <c r="J20" s="49">
        <v>154</v>
      </c>
      <c r="K20" s="49">
        <v>539</v>
      </c>
      <c r="L20" s="49">
        <v>161</v>
      </c>
      <c r="M20" s="49">
        <v>564</v>
      </c>
      <c r="N20" s="49">
        <v>167</v>
      </c>
      <c r="O20" s="49">
        <v>584</v>
      </c>
      <c r="P20" s="49">
        <v>178</v>
      </c>
      <c r="Q20" s="49">
        <v>622</v>
      </c>
      <c r="R20" s="49">
        <v>187</v>
      </c>
      <c r="S20" s="49">
        <v>653</v>
      </c>
      <c r="T20" s="49">
        <v>188</v>
      </c>
      <c r="U20" s="49">
        <v>657</v>
      </c>
      <c r="V20" s="49">
        <v>196</v>
      </c>
      <c r="W20" s="49">
        <v>686</v>
      </c>
      <c r="X20" s="49">
        <v>204</v>
      </c>
      <c r="Y20" s="49">
        <v>716</v>
      </c>
      <c r="Z20" s="49">
        <v>213</v>
      </c>
      <c r="AA20" s="49">
        <v>744</v>
      </c>
      <c r="AB20" s="49">
        <v>224</v>
      </c>
      <c r="AC20" s="49">
        <v>784</v>
      </c>
      <c r="AD20" s="49">
        <v>236</v>
      </c>
      <c r="AE20" s="49">
        <v>823</v>
      </c>
      <c r="AF20" s="49">
        <v>247</v>
      </c>
      <c r="AG20" s="49">
        <v>862</v>
      </c>
      <c r="AH20" s="49">
        <v>258</v>
      </c>
      <c r="AI20" s="49">
        <v>901</v>
      </c>
      <c r="AJ20" s="49">
        <v>269</v>
      </c>
      <c r="AK20" s="49">
        <v>941</v>
      </c>
      <c r="AL20" s="49">
        <v>283</v>
      </c>
      <c r="AM20" s="49">
        <v>990</v>
      </c>
      <c r="AN20" s="49">
        <v>297</v>
      </c>
      <c r="AO20" s="49">
        <v>1039</v>
      </c>
      <c r="AP20" s="49">
        <v>311</v>
      </c>
      <c r="AQ20" s="49">
        <v>1088</v>
      </c>
      <c r="AR20" s="49">
        <v>324</v>
      </c>
      <c r="AS20" s="49">
        <v>1137</v>
      </c>
      <c r="AT20" s="49">
        <v>339</v>
      </c>
      <c r="AU20" s="49">
        <v>1186</v>
      </c>
      <c r="AV20" s="49">
        <v>357</v>
      </c>
      <c r="AW20" s="49">
        <v>1248</v>
      </c>
      <c r="AX20" s="49">
        <v>374</v>
      </c>
      <c r="AY20" s="49">
        <v>1310</v>
      </c>
      <c r="AZ20" s="49">
        <v>392</v>
      </c>
      <c r="BA20" s="49">
        <v>1372</v>
      </c>
      <c r="BB20" s="49">
        <v>410</v>
      </c>
      <c r="BC20" s="49">
        <v>1434</v>
      </c>
      <c r="BD20" s="49">
        <v>428</v>
      </c>
      <c r="BE20" s="49">
        <v>1497</v>
      </c>
    </row>
    <row r="21" spans="1:57" s="50" customFormat="1" ht="11.1" customHeight="1">
      <c r="A21" s="52">
        <v>15</v>
      </c>
      <c r="B21" s="49">
        <v>111</v>
      </c>
      <c r="C21" s="49">
        <v>389</v>
      </c>
      <c r="D21" s="49">
        <v>126</v>
      </c>
      <c r="E21" s="49">
        <v>439</v>
      </c>
      <c r="F21" s="49">
        <v>136</v>
      </c>
      <c r="G21" s="49">
        <v>472</v>
      </c>
      <c r="H21" s="49">
        <v>159</v>
      </c>
      <c r="I21" s="49">
        <v>554</v>
      </c>
      <c r="J21" s="49">
        <v>166</v>
      </c>
      <c r="K21" s="49">
        <v>578</v>
      </c>
      <c r="L21" s="49">
        <v>173</v>
      </c>
      <c r="M21" s="49">
        <v>604</v>
      </c>
      <c r="N21" s="49">
        <v>179</v>
      </c>
      <c r="O21" s="49">
        <v>626</v>
      </c>
      <c r="P21" s="49">
        <v>190</v>
      </c>
      <c r="Q21" s="49">
        <v>667</v>
      </c>
      <c r="R21" s="49">
        <v>200</v>
      </c>
      <c r="S21" s="49">
        <v>700</v>
      </c>
      <c r="T21" s="49">
        <v>201</v>
      </c>
      <c r="U21" s="49">
        <v>703</v>
      </c>
      <c r="V21" s="49">
        <v>210</v>
      </c>
      <c r="W21" s="49">
        <v>736</v>
      </c>
      <c r="X21" s="49">
        <v>219</v>
      </c>
      <c r="Y21" s="49">
        <v>767</v>
      </c>
      <c r="Z21" s="49">
        <v>228</v>
      </c>
      <c r="AA21" s="49">
        <v>798</v>
      </c>
      <c r="AB21" s="49">
        <v>240</v>
      </c>
      <c r="AC21" s="49">
        <v>840</v>
      </c>
      <c r="AD21" s="49">
        <v>252</v>
      </c>
      <c r="AE21" s="49">
        <v>882</v>
      </c>
      <c r="AF21" s="49">
        <v>264</v>
      </c>
      <c r="AG21" s="49">
        <v>924</v>
      </c>
      <c r="AH21" s="49">
        <v>276</v>
      </c>
      <c r="AI21" s="49">
        <v>966</v>
      </c>
      <c r="AJ21" s="49">
        <v>288</v>
      </c>
      <c r="AK21" s="49">
        <v>1008</v>
      </c>
      <c r="AL21" s="49">
        <v>303</v>
      </c>
      <c r="AM21" s="49">
        <v>1060</v>
      </c>
      <c r="AN21" s="49">
        <v>318</v>
      </c>
      <c r="AO21" s="49">
        <v>1113</v>
      </c>
      <c r="AP21" s="49">
        <v>333</v>
      </c>
      <c r="AQ21" s="49">
        <v>1166</v>
      </c>
      <c r="AR21" s="49">
        <v>348</v>
      </c>
      <c r="AS21" s="49">
        <v>1218</v>
      </c>
      <c r="AT21" s="49">
        <v>363</v>
      </c>
      <c r="AU21" s="49">
        <v>1270</v>
      </c>
      <c r="AV21" s="49">
        <v>382</v>
      </c>
      <c r="AW21" s="49">
        <v>1337</v>
      </c>
      <c r="AX21" s="49">
        <v>401</v>
      </c>
      <c r="AY21" s="49">
        <v>1403</v>
      </c>
      <c r="AZ21" s="49">
        <v>420</v>
      </c>
      <c r="BA21" s="49">
        <v>1470</v>
      </c>
      <c r="BB21" s="49">
        <v>439</v>
      </c>
      <c r="BC21" s="49">
        <v>1537</v>
      </c>
      <c r="BD21" s="49">
        <v>458</v>
      </c>
      <c r="BE21" s="49">
        <v>1603</v>
      </c>
    </row>
    <row r="22" spans="1:57" s="50" customFormat="1" ht="11.1" customHeight="1">
      <c r="A22" s="52">
        <v>16</v>
      </c>
      <c r="B22" s="49">
        <v>119</v>
      </c>
      <c r="C22" s="49">
        <v>414</v>
      </c>
      <c r="D22" s="49">
        <v>133</v>
      </c>
      <c r="E22" s="49">
        <v>468</v>
      </c>
      <c r="F22" s="49">
        <v>144</v>
      </c>
      <c r="G22" s="49">
        <v>504</v>
      </c>
      <c r="H22" s="49">
        <v>169</v>
      </c>
      <c r="I22" s="49">
        <v>591</v>
      </c>
      <c r="J22" s="49">
        <v>176</v>
      </c>
      <c r="K22" s="49">
        <v>616</v>
      </c>
      <c r="L22" s="49">
        <v>184</v>
      </c>
      <c r="M22" s="49">
        <v>646</v>
      </c>
      <c r="N22" s="49">
        <v>191</v>
      </c>
      <c r="O22" s="49">
        <v>668</v>
      </c>
      <c r="P22" s="49">
        <v>203</v>
      </c>
      <c r="Q22" s="49">
        <v>711</v>
      </c>
      <c r="R22" s="49">
        <v>213</v>
      </c>
      <c r="S22" s="49">
        <v>747</v>
      </c>
      <c r="T22" s="49">
        <v>214</v>
      </c>
      <c r="U22" s="49">
        <v>750</v>
      </c>
      <c r="V22" s="49">
        <v>224</v>
      </c>
      <c r="W22" s="49">
        <v>784</v>
      </c>
      <c r="X22" s="49">
        <v>233</v>
      </c>
      <c r="Y22" s="49">
        <v>818</v>
      </c>
      <c r="Z22" s="49">
        <v>243</v>
      </c>
      <c r="AA22" s="49">
        <v>851</v>
      </c>
      <c r="AB22" s="49">
        <v>256</v>
      </c>
      <c r="AC22" s="49">
        <v>896</v>
      </c>
      <c r="AD22" s="49">
        <v>269</v>
      </c>
      <c r="AE22" s="49">
        <v>941</v>
      </c>
      <c r="AF22" s="49">
        <v>281</v>
      </c>
      <c r="AG22" s="49">
        <v>986</v>
      </c>
      <c r="AH22" s="49">
        <v>294</v>
      </c>
      <c r="AI22" s="49">
        <v>1030</v>
      </c>
      <c r="AJ22" s="49">
        <v>307</v>
      </c>
      <c r="AK22" s="49">
        <v>1076</v>
      </c>
      <c r="AL22" s="49">
        <v>323</v>
      </c>
      <c r="AM22" s="49">
        <v>1131</v>
      </c>
      <c r="AN22" s="49">
        <v>339</v>
      </c>
      <c r="AO22" s="49">
        <v>1187</v>
      </c>
      <c r="AP22" s="49">
        <v>356</v>
      </c>
      <c r="AQ22" s="49">
        <v>1243</v>
      </c>
      <c r="AR22" s="49">
        <v>371</v>
      </c>
      <c r="AS22" s="49">
        <v>1299</v>
      </c>
      <c r="AT22" s="49">
        <v>387</v>
      </c>
      <c r="AU22" s="49">
        <v>1356</v>
      </c>
      <c r="AV22" s="49">
        <v>408</v>
      </c>
      <c r="AW22" s="49">
        <v>1427</v>
      </c>
      <c r="AX22" s="49">
        <v>428</v>
      </c>
      <c r="AY22" s="49">
        <v>1497</v>
      </c>
      <c r="AZ22" s="49">
        <v>448</v>
      </c>
      <c r="BA22" s="49">
        <v>1568</v>
      </c>
      <c r="BB22" s="49">
        <v>468</v>
      </c>
      <c r="BC22" s="49">
        <v>1639</v>
      </c>
      <c r="BD22" s="49">
        <v>489</v>
      </c>
      <c r="BE22" s="49">
        <v>1710</v>
      </c>
    </row>
    <row r="23" spans="1:57" s="50" customFormat="1" ht="11.1" customHeight="1">
      <c r="A23" s="52">
        <v>17</v>
      </c>
      <c r="B23" s="49">
        <v>126</v>
      </c>
      <c r="C23" s="49">
        <v>440</v>
      </c>
      <c r="D23" s="49">
        <v>142</v>
      </c>
      <c r="E23" s="49">
        <v>498</v>
      </c>
      <c r="F23" s="49">
        <v>153</v>
      </c>
      <c r="G23" s="49">
        <v>536</v>
      </c>
      <c r="H23" s="49">
        <v>180</v>
      </c>
      <c r="I23" s="49">
        <v>628</v>
      </c>
      <c r="J23" s="49">
        <v>187</v>
      </c>
      <c r="K23" s="49">
        <v>654</v>
      </c>
      <c r="L23" s="49">
        <v>196</v>
      </c>
      <c r="M23" s="49">
        <v>686</v>
      </c>
      <c r="N23" s="49">
        <v>202</v>
      </c>
      <c r="O23" s="49">
        <v>709</v>
      </c>
      <c r="P23" s="49">
        <v>216</v>
      </c>
      <c r="Q23" s="49">
        <v>756</v>
      </c>
      <c r="R23" s="49">
        <v>227</v>
      </c>
      <c r="S23" s="49">
        <v>793</v>
      </c>
      <c r="T23" s="49">
        <v>228</v>
      </c>
      <c r="U23" s="49">
        <v>798</v>
      </c>
      <c r="V23" s="49">
        <v>238</v>
      </c>
      <c r="W23" s="49">
        <v>833</v>
      </c>
      <c r="X23" s="49">
        <v>248</v>
      </c>
      <c r="Y23" s="49">
        <v>869</v>
      </c>
      <c r="Z23" s="49">
        <v>259</v>
      </c>
      <c r="AA23" s="49">
        <v>904</v>
      </c>
      <c r="AB23" s="49">
        <v>272</v>
      </c>
      <c r="AC23" s="49">
        <v>952</v>
      </c>
      <c r="AD23" s="49">
        <v>286</v>
      </c>
      <c r="AE23" s="49">
        <v>1000</v>
      </c>
      <c r="AF23" s="49">
        <v>299</v>
      </c>
      <c r="AG23" s="49">
        <v>1047</v>
      </c>
      <c r="AH23" s="49">
        <v>313</v>
      </c>
      <c r="AI23" s="49">
        <v>1094</v>
      </c>
      <c r="AJ23" s="49">
        <v>327</v>
      </c>
      <c r="AK23" s="49">
        <v>1142</v>
      </c>
      <c r="AL23" s="49">
        <v>343</v>
      </c>
      <c r="AM23" s="49">
        <v>1202</v>
      </c>
      <c r="AN23" s="49">
        <v>360</v>
      </c>
      <c r="AO23" s="49">
        <v>1261</v>
      </c>
      <c r="AP23" s="49">
        <v>378</v>
      </c>
      <c r="AQ23" s="49">
        <v>1321</v>
      </c>
      <c r="AR23" s="49">
        <v>394</v>
      </c>
      <c r="AS23" s="49">
        <v>1380</v>
      </c>
      <c r="AT23" s="49">
        <v>411</v>
      </c>
      <c r="AU23" s="49">
        <v>1440</v>
      </c>
      <c r="AV23" s="49">
        <v>433</v>
      </c>
      <c r="AW23" s="49">
        <v>1516</v>
      </c>
      <c r="AX23" s="49">
        <v>454</v>
      </c>
      <c r="AY23" s="49">
        <v>1591</v>
      </c>
      <c r="AZ23" s="49">
        <v>476</v>
      </c>
      <c r="BA23" s="49">
        <v>1666</v>
      </c>
      <c r="BB23" s="49">
        <v>498</v>
      </c>
      <c r="BC23" s="49">
        <v>1741</v>
      </c>
      <c r="BD23" s="49">
        <v>519</v>
      </c>
      <c r="BE23" s="49">
        <v>1817</v>
      </c>
    </row>
    <row r="24" spans="1:57" s="50" customFormat="1" ht="11.1" customHeight="1">
      <c r="A24" s="52">
        <v>18</v>
      </c>
      <c r="B24" s="49">
        <v>133</v>
      </c>
      <c r="C24" s="49">
        <v>467</v>
      </c>
      <c r="D24" s="49">
        <v>150</v>
      </c>
      <c r="E24" s="49">
        <v>527</v>
      </c>
      <c r="F24" s="49">
        <v>162</v>
      </c>
      <c r="G24" s="49">
        <v>567</v>
      </c>
      <c r="H24" s="49">
        <v>190</v>
      </c>
      <c r="I24" s="49">
        <v>666</v>
      </c>
      <c r="J24" s="49">
        <v>198</v>
      </c>
      <c r="K24" s="49">
        <v>693</v>
      </c>
      <c r="L24" s="49">
        <v>208</v>
      </c>
      <c r="M24" s="49">
        <v>726</v>
      </c>
      <c r="N24" s="49">
        <v>214</v>
      </c>
      <c r="O24" s="49">
        <v>751</v>
      </c>
      <c r="P24" s="49">
        <v>229</v>
      </c>
      <c r="Q24" s="49">
        <v>800</v>
      </c>
      <c r="R24" s="49">
        <v>240</v>
      </c>
      <c r="S24" s="49">
        <v>840</v>
      </c>
      <c r="T24" s="49">
        <v>241</v>
      </c>
      <c r="U24" s="49">
        <v>844</v>
      </c>
      <c r="V24" s="49">
        <v>252</v>
      </c>
      <c r="W24" s="49">
        <v>882</v>
      </c>
      <c r="X24" s="49">
        <v>263</v>
      </c>
      <c r="Y24" s="49">
        <v>920</v>
      </c>
      <c r="Z24" s="49">
        <v>273</v>
      </c>
      <c r="AA24" s="49">
        <v>958</v>
      </c>
      <c r="AB24" s="49">
        <v>288</v>
      </c>
      <c r="AC24" s="49">
        <v>1008</v>
      </c>
      <c r="AD24" s="49">
        <v>302</v>
      </c>
      <c r="AE24" s="49">
        <v>1059</v>
      </c>
      <c r="AF24" s="49">
        <v>317</v>
      </c>
      <c r="AG24" s="49">
        <v>1109</v>
      </c>
      <c r="AH24" s="49">
        <v>331</v>
      </c>
      <c r="AI24" s="49">
        <v>1159</v>
      </c>
      <c r="AJ24" s="49">
        <v>346</v>
      </c>
      <c r="AK24" s="49">
        <v>1210</v>
      </c>
      <c r="AL24" s="49">
        <v>363</v>
      </c>
      <c r="AM24" s="49">
        <v>1272</v>
      </c>
      <c r="AN24" s="49">
        <v>381</v>
      </c>
      <c r="AO24" s="49">
        <v>1336</v>
      </c>
      <c r="AP24" s="49">
        <v>400</v>
      </c>
      <c r="AQ24" s="49">
        <v>1399</v>
      </c>
      <c r="AR24" s="49">
        <v>418</v>
      </c>
      <c r="AS24" s="49">
        <v>1461</v>
      </c>
      <c r="AT24" s="49">
        <v>436</v>
      </c>
      <c r="AU24" s="49">
        <v>1524</v>
      </c>
      <c r="AV24" s="49">
        <v>459</v>
      </c>
      <c r="AW24" s="49">
        <v>1604</v>
      </c>
      <c r="AX24" s="49">
        <v>481</v>
      </c>
      <c r="AY24" s="49">
        <v>1684</v>
      </c>
      <c r="AZ24" s="49">
        <v>504</v>
      </c>
      <c r="BA24" s="49">
        <v>1764</v>
      </c>
      <c r="BB24" s="49">
        <v>527</v>
      </c>
      <c r="BC24" s="49">
        <v>1843</v>
      </c>
      <c r="BD24" s="49">
        <v>550</v>
      </c>
      <c r="BE24" s="49">
        <v>1923</v>
      </c>
    </row>
    <row r="25" spans="1:57" s="50" customFormat="1" ht="11.1" customHeight="1">
      <c r="A25" s="52">
        <v>19</v>
      </c>
      <c r="B25" s="49">
        <v>141</v>
      </c>
      <c r="C25" s="49">
        <v>492</v>
      </c>
      <c r="D25" s="49">
        <v>159</v>
      </c>
      <c r="E25" s="49">
        <v>556</v>
      </c>
      <c r="F25" s="49">
        <v>171</v>
      </c>
      <c r="G25" s="49">
        <v>599</v>
      </c>
      <c r="H25" s="49">
        <v>201</v>
      </c>
      <c r="I25" s="49">
        <v>702</v>
      </c>
      <c r="J25" s="49">
        <v>209</v>
      </c>
      <c r="K25" s="49">
        <v>731</v>
      </c>
      <c r="L25" s="49">
        <v>219</v>
      </c>
      <c r="M25" s="49">
        <v>766</v>
      </c>
      <c r="N25" s="49">
        <v>227</v>
      </c>
      <c r="O25" s="49">
        <v>792</v>
      </c>
      <c r="P25" s="49">
        <v>241</v>
      </c>
      <c r="Q25" s="49">
        <v>844</v>
      </c>
      <c r="R25" s="49">
        <v>253</v>
      </c>
      <c r="S25" s="49">
        <v>887</v>
      </c>
      <c r="T25" s="49">
        <v>254</v>
      </c>
      <c r="U25" s="49">
        <v>891</v>
      </c>
      <c r="V25" s="49">
        <v>266</v>
      </c>
      <c r="W25" s="49">
        <v>931</v>
      </c>
      <c r="X25" s="49">
        <v>278</v>
      </c>
      <c r="Y25" s="49">
        <v>971</v>
      </c>
      <c r="Z25" s="49">
        <v>289</v>
      </c>
      <c r="AA25" s="49">
        <v>1011</v>
      </c>
      <c r="AB25" s="49">
        <v>304</v>
      </c>
      <c r="AC25" s="49">
        <v>1064</v>
      </c>
      <c r="AD25" s="49">
        <v>319</v>
      </c>
      <c r="AE25" s="49">
        <v>1117</v>
      </c>
      <c r="AF25" s="49">
        <v>334</v>
      </c>
      <c r="AG25" s="49">
        <v>1170</v>
      </c>
      <c r="AH25" s="49">
        <v>350</v>
      </c>
      <c r="AI25" s="49">
        <v>1223</v>
      </c>
      <c r="AJ25" s="49">
        <v>364</v>
      </c>
      <c r="AK25" s="49">
        <v>1277</v>
      </c>
      <c r="AL25" s="49">
        <v>383</v>
      </c>
      <c r="AM25" s="49">
        <v>1343</v>
      </c>
      <c r="AN25" s="49">
        <v>403</v>
      </c>
      <c r="AO25" s="49">
        <v>1410</v>
      </c>
      <c r="AP25" s="49">
        <v>422</v>
      </c>
      <c r="AQ25" s="49">
        <v>1477</v>
      </c>
      <c r="AR25" s="49">
        <v>441</v>
      </c>
      <c r="AS25" s="49">
        <v>1543</v>
      </c>
      <c r="AT25" s="49">
        <v>460</v>
      </c>
      <c r="AU25" s="49">
        <v>1609</v>
      </c>
      <c r="AV25" s="49">
        <v>483</v>
      </c>
      <c r="AW25" s="49">
        <v>1693</v>
      </c>
      <c r="AX25" s="49">
        <v>508</v>
      </c>
      <c r="AY25" s="49">
        <v>1778</v>
      </c>
      <c r="AZ25" s="49">
        <v>532</v>
      </c>
      <c r="BA25" s="49">
        <v>1862</v>
      </c>
      <c r="BB25" s="49">
        <v>556</v>
      </c>
      <c r="BC25" s="49">
        <v>1947</v>
      </c>
      <c r="BD25" s="49">
        <v>580</v>
      </c>
      <c r="BE25" s="49">
        <v>2030</v>
      </c>
    </row>
    <row r="26" spans="1:57" s="50" customFormat="1" ht="11.1" customHeight="1">
      <c r="A26" s="52">
        <v>20</v>
      </c>
      <c r="B26" s="49">
        <v>148</v>
      </c>
      <c r="C26" s="49">
        <v>518</v>
      </c>
      <c r="D26" s="49">
        <v>167</v>
      </c>
      <c r="E26" s="49">
        <v>586</v>
      </c>
      <c r="F26" s="49">
        <v>180</v>
      </c>
      <c r="G26" s="49">
        <v>630</v>
      </c>
      <c r="H26" s="49">
        <v>211</v>
      </c>
      <c r="I26" s="49">
        <v>739</v>
      </c>
      <c r="J26" s="49">
        <v>220</v>
      </c>
      <c r="K26" s="49">
        <v>770</v>
      </c>
      <c r="L26" s="49">
        <v>230</v>
      </c>
      <c r="M26" s="49">
        <v>807</v>
      </c>
      <c r="N26" s="49">
        <v>239</v>
      </c>
      <c r="O26" s="49">
        <v>834</v>
      </c>
      <c r="P26" s="49">
        <v>254</v>
      </c>
      <c r="Q26" s="49">
        <v>889</v>
      </c>
      <c r="R26" s="49">
        <v>267</v>
      </c>
      <c r="S26" s="49">
        <v>933</v>
      </c>
      <c r="T26" s="49">
        <v>268</v>
      </c>
      <c r="U26" s="49">
        <v>938</v>
      </c>
      <c r="V26" s="49">
        <v>280</v>
      </c>
      <c r="W26" s="49">
        <v>980</v>
      </c>
      <c r="X26" s="49">
        <v>292</v>
      </c>
      <c r="Y26" s="49">
        <v>1022</v>
      </c>
      <c r="Z26" s="49">
        <v>304</v>
      </c>
      <c r="AA26" s="49">
        <v>1064</v>
      </c>
      <c r="AB26" s="49">
        <v>320</v>
      </c>
      <c r="AC26" s="49">
        <v>1120</v>
      </c>
      <c r="AD26" s="49">
        <v>336</v>
      </c>
      <c r="AE26" s="49">
        <v>1176</v>
      </c>
      <c r="AF26" s="49">
        <v>352</v>
      </c>
      <c r="AG26" s="49">
        <v>1232</v>
      </c>
      <c r="AH26" s="49">
        <v>368</v>
      </c>
      <c r="AI26" s="49">
        <v>1288</v>
      </c>
      <c r="AJ26" s="49">
        <v>384</v>
      </c>
      <c r="AK26" s="49">
        <v>1344</v>
      </c>
      <c r="AL26" s="49">
        <v>404</v>
      </c>
      <c r="AM26" s="49">
        <v>1414</v>
      </c>
      <c r="AN26" s="49">
        <v>424</v>
      </c>
      <c r="AO26" s="49">
        <v>1484</v>
      </c>
      <c r="AP26" s="49">
        <v>444</v>
      </c>
      <c r="AQ26" s="49">
        <v>1554</v>
      </c>
      <c r="AR26" s="49">
        <v>464</v>
      </c>
      <c r="AS26" s="49">
        <v>1624</v>
      </c>
      <c r="AT26" s="49">
        <v>484</v>
      </c>
      <c r="AU26" s="49">
        <v>1694</v>
      </c>
      <c r="AV26" s="49">
        <v>509</v>
      </c>
      <c r="AW26" s="49">
        <v>1782</v>
      </c>
      <c r="AX26" s="49">
        <v>534</v>
      </c>
      <c r="AY26" s="49">
        <v>1871</v>
      </c>
      <c r="AZ26" s="49">
        <v>560</v>
      </c>
      <c r="BA26" s="49">
        <v>1960</v>
      </c>
      <c r="BB26" s="49">
        <v>586</v>
      </c>
      <c r="BC26" s="49">
        <v>2049</v>
      </c>
      <c r="BD26" s="49">
        <v>611</v>
      </c>
      <c r="BE26" s="49">
        <v>2138</v>
      </c>
    </row>
    <row r="27" spans="1:57" s="50" customFormat="1" ht="11.1" customHeight="1">
      <c r="A27" s="52">
        <v>21</v>
      </c>
      <c r="B27" s="49">
        <v>156</v>
      </c>
      <c r="C27" s="49">
        <v>544</v>
      </c>
      <c r="D27" s="49">
        <v>176</v>
      </c>
      <c r="E27" s="49">
        <v>614</v>
      </c>
      <c r="F27" s="49">
        <v>189</v>
      </c>
      <c r="G27" s="49">
        <v>661</v>
      </c>
      <c r="H27" s="49">
        <v>222</v>
      </c>
      <c r="I27" s="49">
        <v>777</v>
      </c>
      <c r="J27" s="49">
        <v>231</v>
      </c>
      <c r="K27" s="49">
        <v>809</v>
      </c>
      <c r="L27" s="49">
        <v>242</v>
      </c>
      <c r="M27" s="49">
        <v>847</v>
      </c>
      <c r="N27" s="49">
        <v>250</v>
      </c>
      <c r="O27" s="49">
        <v>877</v>
      </c>
      <c r="P27" s="49">
        <v>267</v>
      </c>
      <c r="Q27" s="49">
        <v>933</v>
      </c>
      <c r="R27" s="49">
        <v>280</v>
      </c>
      <c r="S27" s="49">
        <v>980</v>
      </c>
      <c r="T27" s="49">
        <v>281</v>
      </c>
      <c r="U27" s="49">
        <v>984</v>
      </c>
      <c r="V27" s="49">
        <v>294</v>
      </c>
      <c r="W27" s="49">
        <v>1029</v>
      </c>
      <c r="X27" s="49">
        <v>307</v>
      </c>
      <c r="Y27" s="49">
        <v>1073</v>
      </c>
      <c r="Z27" s="49">
        <v>319</v>
      </c>
      <c r="AA27" s="49">
        <v>1117</v>
      </c>
      <c r="AB27" s="49">
        <v>336</v>
      </c>
      <c r="AC27" s="49">
        <v>1176</v>
      </c>
      <c r="AD27" s="49">
        <v>353</v>
      </c>
      <c r="AE27" s="49">
        <v>1234</v>
      </c>
      <c r="AF27" s="49">
        <v>370</v>
      </c>
      <c r="AG27" s="49">
        <v>1293</v>
      </c>
      <c r="AH27" s="49">
        <v>387</v>
      </c>
      <c r="AI27" s="49">
        <v>1352</v>
      </c>
      <c r="AJ27" s="49">
        <v>403</v>
      </c>
      <c r="AK27" s="49">
        <v>1411</v>
      </c>
      <c r="AL27" s="49">
        <v>424</v>
      </c>
      <c r="AM27" s="49">
        <v>1484</v>
      </c>
      <c r="AN27" s="49">
        <v>446</v>
      </c>
      <c r="AO27" s="49">
        <v>1558</v>
      </c>
      <c r="AP27" s="49">
        <v>467</v>
      </c>
      <c r="AQ27" s="49">
        <v>1632</v>
      </c>
      <c r="AR27" s="49">
        <v>487</v>
      </c>
      <c r="AS27" s="49">
        <v>1706</v>
      </c>
      <c r="AT27" s="49">
        <v>508</v>
      </c>
      <c r="AU27" s="49">
        <v>1779</v>
      </c>
      <c r="AV27" s="49">
        <v>534</v>
      </c>
      <c r="AW27" s="49">
        <v>1872</v>
      </c>
      <c r="AX27" s="49">
        <v>561</v>
      </c>
      <c r="AY27" s="49">
        <v>1964</v>
      </c>
      <c r="AZ27" s="49">
        <v>588</v>
      </c>
      <c r="BA27" s="49">
        <v>2058</v>
      </c>
      <c r="BB27" s="49">
        <v>614</v>
      </c>
      <c r="BC27" s="49">
        <v>2151</v>
      </c>
      <c r="BD27" s="49">
        <v>641</v>
      </c>
      <c r="BE27" s="49">
        <v>2244</v>
      </c>
    </row>
    <row r="28" spans="1:57" s="50" customFormat="1" ht="11.1" customHeight="1">
      <c r="A28" s="52">
        <v>22</v>
      </c>
      <c r="B28" s="49">
        <v>163</v>
      </c>
      <c r="C28" s="49">
        <v>570</v>
      </c>
      <c r="D28" s="49">
        <v>184</v>
      </c>
      <c r="E28" s="49">
        <v>643</v>
      </c>
      <c r="F28" s="49">
        <v>198</v>
      </c>
      <c r="G28" s="49">
        <v>693</v>
      </c>
      <c r="H28" s="49">
        <v>232</v>
      </c>
      <c r="I28" s="49">
        <v>813</v>
      </c>
      <c r="J28" s="49">
        <v>242</v>
      </c>
      <c r="K28" s="49">
        <v>847</v>
      </c>
      <c r="L28" s="49">
        <v>253</v>
      </c>
      <c r="M28" s="49">
        <v>887</v>
      </c>
      <c r="N28" s="49">
        <v>262</v>
      </c>
      <c r="O28" s="49">
        <v>918</v>
      </c>
      <c r="P28" s="49">
        <v>279</v>
      </c>
      <c r="Q28" s="49">
        <v>978</v>
      </c>
      <c r="R28" s="49">
        <v>293</v>
      </c>
      <c r="S28" s="49">
        <v>1027</v>
      </c>
      <c r="T28" s="49">
        <v>294</v>
      </c>
      <c r="U28" s="49">
        <v>1032</v>
      </c>
      <c r="V28" s="49">
        <v>308</v>
      </c>
      <c r="W28" s="49">
        <v>1078</v>
      </c>
      <c r="X28" s="49">
        <v>321</v>
      </c>
      <c r="Y28" s="49">
        <v>1124</v>
      </c>
      <c r="Z28" s="49">
        <v>334</v>
      </c>
      <c r="AA28" s="49">
        <v>1170</v>
      </c>
      <c r="AB28" s="49">
        <v>352</v>
      </c>
      <c r="AC28" s="49">
        <v>1232</v>
      </c>
      <c r="AD28" s="49">
        <v>370</v>
      </c>
      <c r="AE28" s="49">
        <v>1293</v>
      </c>
      <c r="AF28" s="49">
        <v>387</v>
      </c>
      <c r="AG28" s="49">
        <v>1356</v>
      </c>
      <c r="AH28" s="49">
        <v>404</v>
      </c>
      <c r="AI28" s="49">
        <v>1417</v>
      </c>
      <c r="AJ28" s="49">
        <v>422</v>
      </c>
      <c r="AK28" s="49">
        <v>1479</v>
      </c>
      <c r="AL28" s="49">
        <v>444</v>
      </c>
      <c r="AM28" s="49">
        <v>1556</v>
      </c>
      <c r="AN28" s="49">
        <v>467</v>
      </c>
      <c r="AO28" s="49">
        <v>1632</v>
      </c>
      <c r="AP28" s="49">
        <v>489</v>
      </c>
      <c r="AQ28" s="49">
        <v>1709</v>
      </c>
      <c r="AR28" s="49">
        <v>510</v>
      </c>
      <c r="AS28" s="49">
        <v>1787</v>
      </c>
      <c r="AT28" s="49">
        <v>532</v>
      </c>
      <c r="AU28" s="49">
        <v>1863</v>
      </c>
      <c r="AV28" s="49">
        <v>560</v>
      </c>
      <c r="AW28" s="49">
        <v>1961</v>
      </c>
      <c r="AX28" s="49">
        <v>588</v>
      </c>
      <c r="AY28" s="49">
        <v>2059</v>
      </c>
      <c r="AZ28" s="49">
        <v>616</v>
      </c>
      <c r="BA28" s="49">
        <v>2156</v>
      </c>
      <c r="BB28" s="49">
        <v>643</v>
      </c>
      <c r="BC28" s="49">
        <v>2253</v>
      </c>
      <c r="BD28" s="49">
        <v>672</v>
      </c>
      <c r="BE28" s="49">
        <v>2351</v>
      </c>
    </row>
    <row r="29" spans="1:57" s="50" customFormat="1" ht="11.1" customHeight="1">
      <c r="A29" s="52">
        <v>23</v>
      </c>
      <c r="B29" s="49">
        <v>170</v>
      </c>
      <c r="C29" s="49">
        <v>596</v>
      </c>
      <c r="D29" s="49">
        <v>192</v>
      </c>
      <c r="E29" s="49">
        <v>673</v>
      </c>
      <c r="F29" s="49">
        <v>207</v>
      </c>
      <c r="G29" s="49">
        <v>724</v>
      </c>
      <c r="H29" s="49">
        <v>243</v>
      </c>
      <c r="I29" s="49">
        <v>850</v>
      </c>
      <c r="J29" s="49">
        <v>253</v>
      </c>
      <c r="K29" s="49">
        <v>886</v>
      </c>
      <c r="L29" s="49">
        <v>264</v>
      </c>
      <c r="M29" s="49">
        <v>928</v>
      </c>
      <c r="N29" s="49">
        <v>274</v>
      </c>
      <c r="O29" s="49">
        <v>960</v>
      </c>
      <c r="P29" s="49">
        <v>292</v>
      </c>
      <c r="Q29" s="49">
        <v>1022</v>
      </c>
      <c r="R29" s="49">
        <v>307</v>
      </c>
      <c r="S29" s="49">
        <v>1073</v>
      </c>
      <c r="T29" s="49">
        <v>308</v>
      </c>
      <c r="U29" s="49">
        <v>1079</v>
      </c>
      <c r="V29" s="49">
        <v>322</v>
      </c>
      <c r="W29" s="49">
        <v>1127</v>
      </c>
      <c r="X29" s="49">
        <v>336</v>
      </c>
      <c r="Y29" s="49">
        <v>1176</v>
      </c>
      <c r="Z29" s="49">
        <v>350</v>
      </c>
      <c r="AA29" s="49">
        <v>1223</v>
      </c>
      <c r="AB29" s="49">
        <v>368</v>
      </c>
      <c r="AC29" s="49">
        <v>1288</v>
      </c>
      <c r="AD29" s="49">
        <v>387</v>
      </c>
      <c r="AE29" s="49">
        <v>1352</v>
      </c>
      <c r="AF29" s="49">
        <v>404</v>
      </c>
      <c r="AG29" s="49">
        <v>1417</v>
      </c>
      <c r="AH29" s="49">
        <v>423</v>
      </c>
      <c r="AI29" s="49">
        <v>1481</v>
      </c>
      <c r="AJ29" s="49">
        <v>441</v>
      </c>
      <c r="AK29" s="49">
        <v>1546</v>
      </c>
      <c r="AL29" s="49">
        <v>464</v>
      </c>
      <c r="AM29" s="49">
        <v>1626</v>
      </c>
      <c r="AN29" s="49">
        <v>488</v>
      </c>
      <c r="AO29" s="49">
        <v>1707</v>
      </c>
      <c r="AP29" s="49">
        <v>511</v>
      </c>
      <c r="AQ29" s="49">
        <v>1787</v>
      </c>
      <c r="AR29" s="49">
        <v>533</v>
      </c>
      <c r="AS29" s="49">
        <v>1868</v>
      </c>
      <c r="AT29" s="49">
        <v>557</v>
      </c>
      <c r="AU29" s="49">
        <v>1948</v>
      </c>
      <c r="AV29" s="49">
        <v>586</v>
      </c>
      <c r="AW29" s="49">
        <v>2050</v>
      </c>
      <c r="AX29" s="49">
        <v>614</v>
      </c>
      <c r="AY29" s="49">
        <v>2152</v>
      </c>
      <c r="AZ29" s="49">
        <v>644</v>
      </c>
      <c r="BA29" s="49">
        <v>2254</v>
      </c>
      <c r="BB29" s="49">
        <v>673</v>
      </c>
      <c r="BC29" s="49">
        <v>2356</v>
      </c>
      <c r="BD29" s="49">
        <v>702</v>
      </c>
      <c r="BE29" s="49">
        <v>2458</v>
      </c>
    </row>
    <row r="30" spans="1:57" s="50" customFormat="1" ht="11.1" customHeight="1">
      <c r="A30" s="52">
        <v>24</v>
      </c>
      <c r="B30" s="49">
        <v>178</v>
      </c>
      <c r="C30" s="49">
        <v>621</v>
      </c>
      <c r="D30" s="49">
        <v>201</v>
      </c>
      <c r="E30" s="49">
        <v>702</v>
      </c>
      <c r="F30" s="49">
        <v>216</v>
      </c>
      <c r="G30" s="49">
        <v>756</v>
      </c>
      <c r="H30" s="49">
        <v>253</v>
      </c>
      <c r="I30" s="49">
        <v>887</v>
      </c>
      <c r="J30" s="49">
        <v>264</v>
      </c>
      <c r="K30" s="49">
        <v>924</v>
      </c>
      <c r="L30" s="49">
        <v>277</v>
      </c>
      <c r="M30" s="49">
        <v>968</v>
      </c>
      <c r="N30" s="49">
        <v>286</v>
      </c>
      <c r="O30" s="49">
        <v>1001</v>
      </c>
      <c r="P30" s="49">
        <v>304</v>
      </c>
      <c r="Q30" s="49">
        <v>1067</v>
      </c>
      <c r="R30" s="49">
        <v>320</v>
      </c>
      <c r="S30" s="49">
        <v>1120</v>
      </c>
      <c r="T30" s="49">
        <v>321</v>
      </c>
      <c r="U30" s="49">
        <v>1126</v>
      </c>
      <c r="V30" s="49">
        <v>336</v>
      </c>
      <c r="W30" s="49">
        <v>1176</v>
      </c>
      <c r="X30" s="49">
        <v>350</v>
      </c>
      <c r="Y30" s="49">
        <v>1227</v>
      </c>
      <c r="Z30" s="49">
        <v>364</v>
      </c>
      <c r="AA30" s="49">
        <v>1277</v>
      </c>
      <c r="AB30" s="49">
        <v>384</v>
      </c>
      <c r="AC30" s="49">
        <v>1344</v>
      </c>
      <c r="AD30" s="49">
        <v>403</v>
      </c>
      <c r="AE30" s="49">
        <v>1411</v>
      </c>
      <c r="AF30" s="49">
        <v>422</v>
      </c>
      <c r="AG30" s="49">
        <v>1479</v>
      </c>
      <c r="AH30" s="49">
        <v>441</v>
      </c>
      <c r="AI30" s="49">
        <v>1546</v>
      </c>
      <c r="AJ30" s="49">
        <v>461</v>
      </c>
      <c r="AK30" s="49">
        <v>1613</v>
      </c>
      <c r="AL30" s="49">
        <v>484</v>
      </c>
      <c r="AM30" s="49">
        <v>1697</v>
      </c>
      <c r="AN30" s="49">
        <v>509</v>
      </c>
      <c r="AO30" s="49">
        <v>1781</v>
      </c>
      <c r="AP30" s="49">
        <v>533</v>
      </c>
      <c r="AQ30" s="49">
        <v>1864</v>
      </c>
      <c r="AR30" s="49">
        <v>557</v>
      </c>
      <c r="AS30" s="49">
        <v>1949</v>
      </c>
      <c r="AT30" s="49">
        <v>581</v>
      </c>
      <c r="AU30" s="49">
        <v>2033</v>
      </c>
      <c r="AV30" s="49">
        <v>611</v>
      </c>
      <c r="AW30" s="49">
        <v>2139</v>
      </c>
      <c r="AX30" s="49">
        <v>641</v>
      </c>
      <c r="AY30" s="49">
        <v>2246</v>
      </c>
      <c r="AZ30" s="49">
        <v>672</v>
      </c>
      <c r="BA30" s="49">
        <v>2352</v>
      </c>
      <c r="BB30" s="49">
        <v>702</v>
      </c>
      <c r="BC30" s="49">
        <v>2459</v>
      </c>
      <c r="BD30" s="49">
        <v>733</v>
      </c>
      <c r="BE30" s="49">
        <v>2564</v>
      </c>
    </row>
    <row r="31" spans="1:57" s="50" customFormat="1" ht="11.1" customHeight="1">
      <c r="A31" s="52">
        <v>25</v>
      </c>
      <c r="B31" s="49">
        <v>186</v>
      </c>
      <c r="C31" s="49">
        <v>648</v>
      </c>
      <c r="D31" s="49">
        <v>209</v>
      </c>
      <c r="E31" s="49">
        <v>731</v>
      </c>
      <c r="F31" s="49">
        <v>226</v>
      </c>
      <c r="G31" s="49">
        <v>788</v>
      </c>
      <c r="H31" s="49">
        <v>264</v>
      </c>
      <c r="I31" s="49">
        <v>924</v>
      </c>
      <c r="J31" s="49">
        <v>276</v>
      </c>
      <c r="K31" s="49">
        <v>962</v>
      </c>
      <c r="L31" s="49">
        <v>288</v>
      </c>
      <c r="M31" s="49">
        <v>1008</v>
      </c>
      <c r="N31" s="49">
        <v>298</v>
      </c>
      <c r="O31" s="49">
        <v>1043</v>
      </c>
      <c r="P31" s="49">
        <v>318</v>
      </c>
      <c r="Q31" s="49">
        <v>1111</v>
      </c>
      <c r="R31" s="49">
        <v>333</v>
      </c>
      <c r="S31" s="49">
        <v>1167</v>
      </c>
      <c r="T31" s="49">
        <v>336</v>
      </c>
      <c r="U31" s="49">
        <v>1172</v>
      </c>
      <c r="V31" s="49">
        <v>350</v>
      </c>
      <c r="W31" s="49">
        <v>1226</v>
      </c>
      <c r="X31" s="49">
        <v>366</v>
      </c>
      <c r="Y31" s="49">
        <v>1278</v>
      </c>
      <c r="Z31" s="49">
        <v>380</v>
      </c>
      <c r="AA31" s="49">
        <v>1330</v>
      </c>
      <c r="AB31" s="49">
        <v>400</v>
      </c>
      <c r="AC31" s="49">
        <v>1400</v>
      </c>
      <c r="AD31" s="49">
        <v>420</v>
      </c>
      <c r="AE31" s="49">
        <v>1470</v>
      </c>
      <c r="AF31" s="49">
        <v>440</v>
      </c>
      <c r="AG31" s="49">
        <v>1540</v>
      </c>
      <c r="AH31" s="49">
        <v>460</v>
      </c>
      <c r="AI31" s="49">
        <v>1610</v>
      </c>
      <c r="AJ31" s="49">
        <v>480</v>
      </c>
      <c r="AK31" s="49">
        <v>1680</v>
      </c>
      <c r="AL31" s="49">
        <v>506</v>
      </c>
      <c r="AM31" s="49">
        <v>1768</v>
      </c>
      <c r="AN31" s="49">
        <v>530</v>
      </c>
      <c r="AO31" s="49">
        <v>1856</v>
      </c>
      <c r="AP31" s="49">
        <v>556</v>
      </c>
      <c r="AQ31" s="49">
        <v>1942</v>
      </c>
      <c r="AR31" s="49">
        <v>580</v>
      </c>
      <c r="AS31" s="49">
        <v>2030</v>
      </c>
      <c r="AT31" s="49">
        <v>606</v>
      </c>
      <c r="AU31" s="49">
        <v>2118</v>
      </c>
      <c r="AV31" s="49">
        <v>637</v>
      </c>
      <c r="AW31" s="49">
        <v>2229</v>
      </c>
      <c r="AX31" s="49">
        <v>669</v>
      </c>
      <c r="AY31" s="49">
        <v>2339</v>
      </c>
      <c r="AZ31" s="49">
        <v>700</v>
      </c>
      <c r="BA31" s="49">
        <v>2450</v>
      </c>
      <c r="BB31" s="49">
        <v>732</v>
      </c>
      <c r="BC31" s="49">
        <v>2561</v>
      </c>
      <c r="BD31" s="49">
        <v>763</v>
      </c>
      <c r="BE31" s="49">
        <v>2672</v>
      </c>
    </row>
    <row r="32" spans="1:57" s="50" customFormat="1" ht="11.1" customHeight="1">
      <c r="A32" s="52">
        <v>26</v>
      </c>
      <c r="B32" s="49">
        <v>192</v>
      </c>
      <c r="C32" s="49">
        <v>673</v>
      </c>
      <c r="D32" s="49">
        <v>218</v>
      </c>
      <c r="E32" s="49">
        <v>761</v>
      </c>
      <c r="F32" s="49">
        <v>234</v>
      </c>
      <c r="G32" s="49">
        <v>819</v>
      </c>
      <c r="H32" s="49">
        <v>274</v>
      </c>
      <c r="I32" s="49">
        <v>961</v>
      </c>
      <c r="J32" s="49">
        <v>286</v>
      </c>
      <c r="K32" s="49">
        <v>1001</v>
      </c>
      <c r="L32" s="49">
        <v>300</v>
      </c>
      <c r="M32" s="49">
        <v>1048</v>
      </c>
      <c r="N32" s="49">
        <v>310</v>
      </c>
      <c r="O32" s="49">
        <v>1084</v>
      </c>
      <c r="P32" s="49">
        <v>330</v>
      </c>
      <c r="Q32" s="49">
        <v>1156</v>
      </c>
      <c r="R32" s="49">
        <v>347</v>
      </c>
      <c r="S32" s="49">
        <v>1213</v>
      </c>
      <c r="T32" s="49">
        <v>349</v>
      </c>
      <c r="U32" s="49">
        <v>1219</v>
      </c>
      <c r="V32" s="49">
        <v>364</v>
      </c>
      <c r="W32" s="49">
        <v>1274</v>
      </c>
      <c r="X32" s="49">
        <v>380</v>
      </c>
      <c r="Y32" s="49">
        <v>1329</v>
      </c>
      <c r="Z32" s="49">
        <v>396</v>
      </c>
      <c r="AA32" s="49">
        <v>1383</v>
      </c>
      <c r="AB32" s="49">
        <v>416</v>
      </c>
      <c r="AC32" s="49">
        <v>1456</v>
      </c>
      <c r="AD32" s="49">
        <v>437</v>
      </c>
      <c r="AE32" s="49">
        <v>1529</v>
      </c>
      <c r="AF32" s="49">
        <v>458</v>
      </c>
      <c r="AG32" s="49">
        <v>1601</v>
      </c>
      <c r="AH32" s="49">
        <v>479</v>
      </c>
      <c r="AI32" s="49">
        <v>1674</v>
      </c>
      <c r="AJ32" s="49">
        <v>499</v>
      </c>
      <c r="AK32" s="49">
        <v>1747</v>
      </c>
      <c r="AL32" s="49">
        <v>526</v>
      </c>
      <c r="AM32" s="49">
        <v>1838</v>
      </c>
      <c r="AN32" s="49">
        <v>551</v>
      </c>
      <c r="AO32" s="49">
        <v>1929</v>
      </c>
      <c r="AP32" s="49">
        <v>577</v>
      </c>
      <c r="AQ32" s="49">
        <v>2020</v>
      </c>
      <c r="AR32" s="49">
        <v>603</v>
      </c>
      <c r="AS32" s="49">
        <v>2111</v>
      </c>
      <c r="AT32" s="49">
        <v>629</v>
      </c>
      <c r="AU32" s="49">
        <v>2202</v>
      </c>
      <c r="AV32" s="49">
        <v>662</v>
      </c>
      <c r="AW32" s="49">
        <v>2318</v>
      </c>
      <c r="AX32" s="49">
        <v>696</v>
      </c>
      <c r="AY32" s="49">
        <v>2432</v>
      </c>
      <c r="AZ32" s="49">
        <v>728</v>
      </c>
      <c r="BA32" s="49">
        <v>2548</v>
      </c>
      <c r="BB32" s="49">
        <v>761</v>
      </c>
      <c r="BC32" s="49">
        <v>2663</v>
      </c>
      <c r="BD32" s="49">
        <v>793</v>
      </c>
      <c r="BE32" s="49">
        <v>2779</v>
      </c>
    </row>
    <row r="33" spans="1:57" s="50" customFormat="1" ht="11.1" customHeight="1">
      <c r="A33" s="52">
        <v>27</v>
      </c>
      <c r="B33" s="49">
        <v>200</v>
      </c>
      <c r="C33" s="49">
        <v>699</v>
      </c>
      <c r="D33" s="49">
        <v>226</v>
      </c>
      <c r="E33" s="49">
        <v>790</v>
      </c>
      <c r="F33" s="49">
        <v>243</v>
      </c>
      <c r="G33" s="49">
        <v>850</v>
      </c>
      <c r="H33" s="49">
        <v>286</v>
      </c>
      <c r="I33" s="49">
        <v>998</v>
      </c>
      <c r="J33" s="49">
        <v>297</v>
      </c>
      <c r="K33" s="49">
        <v>1040</v>
      </c>
      <c r="L33" s="49">
        <v>311</v>
      </c>
      <c r="M33" s="49">
        <v>1089</v>
      </c>
      <c r="N33" s="49">
        <v>322</v>
      </c>
      <c r="O33" s="49">
        <v>1127</v>
      </c>
      <c r="P33" s="49">
        <v>343</v>
      </c>
      <c r="Q33" s="49">
        <v>1200</v>
      </c>
      <c r="R33" s="49">
        <v>360</v>
      </c>
      <c r="S33" s="49">
        <v>1260</v>
      </c>
      <c r="T33" s="49">
        <v>362</v>
      </c>
      <c r="U33" s="49">
        <v>1267</v>
      </c>
      <c r="V33" s="49">
        <v>378</v>
      </c>
      <c r="W33" s="49">
        <v>1323</v>
      </c>
      <c r="X33" s="49">
        <v>394</v>
      </c>
      <c r="Y33" s="49">
        <v>1380</v>
      </c>
      <c r="Z33" s="49">
        <v>410</v>
      </c>
      <c r="AA33" s="49">
        <v>1437</v>
      </c>
      <c r="AB33" s="49">
        <v>432</v>
      </c>
      <c r="AC33" s="49">
        <v>1512</v>
      </c>
      <c r="AD33" s="49">
        <v>453</v>
      </c>
      <c r="AE33" s="49">
        <v>1588</v>
      </c>
      <c r="AF33" s="49">
        <v>476</v>
      </c>
      <c r="AG33" s="49">
        <v>1663</v>
      </c>
      <c r="AH33" s="49">
        <v>497</v>
      </c>
      <c r="AI33" s="49">
        <v>1739</v>
      </c>
      <c r="AJ33" s="49">
        <v>519</v>
      </c>
      <c r="AK33" s="49">
        <v>1814</v>
      </c>
      <c r="AL33" s="49">
        <v>546</v>
      </c>
      <c r="AM33" s="49">
        <v>1909</v>
      </c>
      <c r="AN33" s="49">
        <v>572</v>
      </c>
      <c r="AO33" s="49">
        <v>2003</v>
      </c>
      <c r="AP33" s="49">
        <v>599</v>
      </c>
      <c r="AQ33" s="49">
        <v>2098</v>
      </c>
      <c r="AR33" s="49">
        <v>627</v>
      </c>
      <c r="AS33" s="49">
        <v>2192</v>
      </c>
      <c r="AT33" s="49">
        <v>653</v>
      </c>
      <c r="AU33" s="49">
        <v>2287</v>
      </c>
      <c r="AV33" s="49">
        <v>688</v>
      </c>
      <c r="AW33" s="49">
        <v>2407</v>
      </c>
      <c r="AX33" s="49">
        <v>722</v>
      </c>
      <c r="AY33" s="49">
        <v>2527</v>
      </c>
      <c r="AZ33" s="49">
        <v>756</v>
      </c>
      <c r="BA33" s="49">
        <v>2646</v>
      </c>
      <c r="BB33" s="49">
        <v>790</v>
      </c>
      <c r="BC33" s="49">
        <v>2766</v>
      </c>
      <c r="BD33" s="49">
        <v>824</v>
      </c>
      <c r="BE33" s="49">
        <v>2886</v>
      </c>
    </row>
    <row r="34" spans="1:57" s="50" customFormat="1" ht="11.1" customHeight="1">
      <c r="A34" s="52">
        <v>28</v>
      </c>
      <c r="B34" s="49">
        <v>207</v>
      </c>
      <c r="C34" s="49">
        <v>726</v>
      </c>
      <c r="D34" s="49">
        <v>234</v>
      </c>
      <c r="E34" s="49">
        <v>819</v>
      </c>
      <c r="F34" s="49">
        <v>252</v>
      </c>
      <c r="G34" s="49">
        <v>882</v>
      </c>
      <c r="H34" s="49">
        <v>296</v>
      </c>
      <c r="I34" s="49">
        <v>1034</v>
      </c>
      <c r="J34" s="49">
        <v>308</v>
      </c>
      <c r="K34" s="49">
        <v>1078</v>
      </c>
      <c r="L34" s="49">
        <v>322</v>
      </c>
      <c r="M34" s="49">
        <v>1129</v>
      </c>
      <c r="N34" s="49">
        <v>333</v>
      </c>
      <c r="O34" s="49">
        <v>1168</v>
      </c>
      <c r="P34" s="49">
        <v>356</v>
      </c>
      <c r="Q34" s="49">
        <v>1244</v>
      </c>
      <c r="R34" s="49">
        <v>373</v>
      </c>
      <c r="S34" s="49">
        <v>1307</v>
      </c>
      <c r="T34" s="49">
        <v>376</v>
      </c>
      <c r="U34" s="49">
        <v>1313</v>
      </c>
      <c r="V34" s="49">
        <v>392</v>
      </c>
      <c r="W34" s="49">
        <v>1372</v>
      </c>
      <c r="X34" s="49">
        <v>409</v>
      </c>
      <c r="Y34" s="49">
        <v>1431</v>
      </c>
      <c r="Z34" s="49">
        <v>426</v>
      </c>
      <c r="AA34" s="49">
        <v>1490</v>
      </c>
      <c r="AB34" s="49">
        <v>448</v>
      </c>
      <c r="AC34" s="49">
        <v>1568</v>
      </c>
      <c r="AD34" s="49">
        <v>470</v>
      </c>
      <c r="AE34" s="49">
        <v>1647</v>
      </c>
      <c r="AF34" s="49">
        <v>493</v>
      </c>
      <c r="AG34" s="49">
        <v>1724</v>
      </c>
      <c r="AH34" s="49">
        <v>516</v>
      </c>
      <c r="AI34" s="49">
        <v>1803</v>
      </c>
      <c r="AJ34" s="49">
        <v>538</v>
      </c>
      <c r="AK34" s="49">
        <v>1881</v>
      </c>
      <c r="AL34" s="49">
        <v>566</v>
      </c>
      <c r="AM34" s="49">
        <v>1980</v>
      </c>
      <c r="AN34" s="49">
        <v>593</v>
      </c>
      <c r="AO34" s="49">
        <v>2078</v>
      </c>
      <c r="AP34" s="49">
        <v>621</v>
      </c>
      <c r="AQ34" s="49">
        <v>2176</v>
      </c>
      <c r="AR34" s="49">
        <v>650</v>
      </c>
      <c r="AS34" s="49">
        <v>2273</v>
      </c>
      <c r="AT34" s="49">
        <v>678</v>
      </c>
      <c r="AU34" s="49">
        <v>2371</v>
      </c>
      <c r="AV34" s="49">
        <v>713</v>
      </c>
      <c r="AW34" s="49">
        <v>2496</v>
      </c>
      <c r="AX34" s="49">
        <v>749</v>
      </c>
      <c r="AY34" s="49">
        <v>2620</v>
      </c>
      <c r="AZ34" s="49">
        <v>784</v>
      </c>
      <c r="BA34" s="49">
        <v>2744</v>
      </c>
      <c r="BB34" s="49">
        <v>820</v>
      </c>
      <c r="BC34" s="49">
        <v>2868</v>
      </c>
      <c r="BD34" s="49">
        <v>854</v>
      </c>
      <c r="BE34" s="49">
        <v>2992</v>
      </c>
    </row>
    <row r="35" spans="1:57" s="50" customFormat="1" ht="11.1" customHeight="1">
      <c r="A35" s="52">
        <v>29</v>
      </c>
      <c r="B35" s="49">
        <v>214</v>
      </c>
      <c r="C35" s="49">
        <v>751</v>
      </c>
      <c r="D35" s="49">
        <v>242</v>
      </c>
      <c r="E35" s="49">
        <v>849</v>
      </c>
      <c r="F35" s="49">
        <v>261</v>
      </c>
      <c r="G35" s="49">
        <v>913</v>
      </c>
      <c r="H35" s="49">
        <v>307</v>
      </c>
      <c r="I35" s="49">
        <v>1072</v>
      </c>
      <c r="J35" s="49">
        <v>319</v>
      </c>
      <c r="K35" s="49">
        <v>1117</v>
      </c>
      <c r="L35" s="49">
        <v>334</v>
      </c>
      <c r="M35" s="49">
        <v>1169</v>
      </c>
      <c r="N35" s="49">
        <v>346</v>
      </c>
      <c r="O35" s="49">
        <v>1210</v>
      </c>
      <c r="P35" s="49">
        <v>368</v>
      </c>
      <c r="Q35" s="49">
        <v>1289</v>
      </c>
      <c r="R35" s="49">
        <v>387</v>
      </c>
      <c r="S35" s="49">
        <v>1353</v>
      </c>
      <c r="T35" s="49">
        <v>389</v>
      </c>
      <c r="U35" s="49">
        <v>1360</v>
      </c>
      <c r="V35" s="49">
        <v>406</v>
      </c>
      <c r="W35" s="49">
        <v>1421</v>
      </c>
      <c r="X35" s="49">
        <v>423</v>
      </c>
      <c r="Y35" s="49">
        <v>1482</v>
      </c>
      <c r="Z35" s="49">
        <v>441</v>
      </c>
      <c r="AA35" s="49">
        <v>1543</v>
      </c>
      <c r="AB35" s="49">
        <v>464</v>
      </c>
      <c r="AC35" s="49">
        <v>1624</v>
      </c>
      <c r="AD35" s="49">
        <v>487</v>
      </c>
      <c r="AE35" s="49">
        <v>1706</v>
      </c>
      <c r="AF35" s="49">
        <v>510</v>
      </c>
      <c r="AG35" s="49">
        <v>1787</v>
      </c>
      <c r="AH35" s="49">
        <v>533</v>
      </c>
      <c r="AI35" s="49">
        <v>1868</v>
      </c>
      <c r="AJ35" s="49">
        <v>557</v>
      </c>
      <c r="AK35" s="49">
        <v>1949</v>
      </c>
      <c r="AL35" s="49">
        <v>586</v>
      </c>
      <c r="AM35" s="49">
        <v>2050</v>
      </c>
      <c r="AN35" s="49">
        <v>614</v>
      </c>
      <c r="AO35" s="49">
        <v>2152</v>
      </c>
      <c r="AP35" s="49">
        <v>643</v>
      </c>
      <c r="AQ35" s="49">
        <v>2253</v>
      </c>
      <c r="AR35" s="49">
        <v>673</v>
      </c>
      <c r="AS35" s="49">
        <v>2354</v>
      </c>
      <c r="AT35" s="49">
        <v>702</v>
      </c>
      <c r="AU35" s="49">
        <v>2457</v>
      </c>
      <c r="AV35" s="49">
        <v>739</v>
      </c>
      <c r="AW35" s="49">
        <v>2584</v>
      </c>
      <c r="AX35" s="49">
        <v>776</v>
      </c>
      <c r="AY35" s="49">
        <v>2713</v>
      </c>
      <c r="AZ35" s="49">
        <v>812</v>
      </c>
      <c r="BA35" s="49">
        <v>2842</v>
      </c>
      <c r="BB35" s="49">
        <v>849</v>
      </c>
      <c r="BC35" s="49">
        <v>2971</v>
      </c>
      <c r="BD35" s="49">
        <v>886</v>
      </c>
      <c r="BE35" s="49">
        <v>3099</v>
      </c>
    </row>
    <row r="36" spans="1:57" s="50" customFormat="1" ht="11.1" customHeight="1">
      <c r="A36" s="52">
        <v>30</v>
      </c>
      <c r="B36" s="49">
        <v>222</v>
      </c>
      <c r="C36" s="49">
        <v>777</v>
      </c>
      <c r="D36" s="49">
        <v>251</v>
      </c>
      <c r="E36" s="49">
        <v>878</v>
      </c>
      <c r="F36" s="49">
        <v>270</v>
      </c>
      <c r="G36" s="49">
        <v>946</v>
      </c>
      <c r="H36" s="49">
        <v>317</v>
      </c>
      <c r="I36" s="49">
        <v>1109</v>
      </c>
      <c r="J36" s="49">
        <v>330</v>
      </c>
      <c r="K36" s="49">
        <v>1156</v>
      </c>
      <c r="L36" s="49">
        <v>346</v>
      </c>
      <c r="M36" s="49">
        <v>1210</v>
      </c>
      <c r="N36" s="49">
        <v>358</v>
      </c>
      <c r="O36" s="49">
        <v>1251</v>
      </c>
      <c r="P36" s="49">
        <v>381</v>
      </c>
      <c r="Q36" s="49">
        <v>1333</v>
      </c>
      <c r="R36" s="49">
        <v>400</v>
      </c>
      <c r="S36" s="49">
        <v>1401</v>
      </c>
      <c r="T36" s="49">
        <v>402</v>
      </c>
      <c r="U36" s="49">
        <v>1407</v>
      </c>
      <c r="V36" s="49">
        <v>420</v>
      </c>
      <c r="W36" s="49">
        <v>1470</v>
      </c>
      <c r="X36" s="49">
        <v>438</v>
      </c>
      <c r="Y36" s="49">
        <v>1533</v>
      </c>
      <c r="Z36" s="49">
        <v>456</v>
      </c>
      <c r="AA36" s="49">
        <v>1596</v>
      </c>
      <c r="AB36" s="49">
        <v>480</v>
      </c>
      <c r="AC36" s="49">
        <v>1680</v>
      </c>
      <c r="AD36" s="49">
        <v>504</v>
      </c>
      <c r="AE36" s="49">
        <v>1764</v>
      </c>
      <c r="AF36" s="49">
        <v>528</v>
      </c>
      <c r="AG36" s="49">
        <v>1848</v>
      </c>
      <c r="AH36" s="49">
        <v>552</v>
      </c>
      <c r="AI36" s="49">
        <v>1932</v>
      </c>
      <c r="AJ36" s="49">
        <v>576</v>
      </c>
      <c r="AK36" s="49">
        <v>2016</v>
      </c>
      <c r="AL36" s="49">
        <v>606</v>
      </c>
      <c r="AM36" s="49">
        <v>2121</v>
      </c>
      <c r="AN36" s="49">
        <v>636</v>
      </c>
      <c r="AO36" s="49">
        <v>2226</v>
      </c>
      <c r="AP36" s="49">
        <v>666</v>
      </c>
      <c r="AQ36" s="49">
        <v>2331</v>
      </c>
      <c r="AR36" s="49">
        <v>696</v>
      </c>
      <c r="AS36" s="49">
        <v>2436</v>
      </c>
      <c r="AT36" s="49">
        <v>726</v>
      </c>
      <c r="AU36" s="49">
        <v>2541</v>
      </c>
      <c r="AV36" s="49">
        <v>764</v>
      </c>
      <c r="AW36" s="49">
        <v>2674</v>
      </c>
      <c r="AX36" s="49">
        <v>802</v>
      </c>
      <c r="AY36" s="49">
        <v>2807</v>
      </c>
      <c r="AZ36" s="49">
        <v>840</v>
      </c>
      <c r="BA36" s="49">
        <v>2940</v>
      </c>
      <c r="BB36" s="49">
        <v>878</v>
      </c>
      <c r="BC36" s="49">
        <v>3073</v>
      </c>
      <c r="BD36" s="49">
        <v>916</v>
      </c>
      <c r="BE36" s="49">
        <v>3206</v>
      </c>
    </row>
    <row r="37" spans="1:57" s="50" customFormat="1" ht="11.1" customHeight="1"/>
    <row r="38" spans="1:57" ht="12" customHeight="1">
      <c r="A38" s="521" t="s">
        <v>49</v>
      </c>
      <c r="B38" s="521"/>
      <c r="C38" s="521"/>
      <c r="D38" s="521"/>
      <c r="E38" s="521"/>
      <c r="F38" s="521"/>
      <c r="G38" s="521"/>
      <c r="H38" s="521"/>
      <c r="I38" s="521"/>
      <c r="J38" s="521"/>
      <c r="K38" s="521"/>
      <c r="L38" s="521"/>
      <c r="M38" s="521"/>
      <c r="N38" s="521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1"/>
      <c r="Z38" s="521"/>
      <c r="AA38" s="521"/>
      <c r="AB38" s="521"/>
      <c r="AC38" s="521"/>
    </row>
    <row r="39" spans="1:57" ht="12" customHeight="1">
      <c r="A39" s="522" t="s">
        <v>50</v>
      </c>
      <c r="B39" s="522"/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M39" s="522"/>
      <c r="N39" s="522"/>
      <c r="O39" s="522"/>
      <c r="P39" s="522"/>
      <c r="Q39" s="522"/>
      <c r="R39" s="522"/>
      <c r="S39" s="522"/>
      <c r="T39" s="522"/>
      <c r="U39" s="522"/>
      <c r="V39" s="522"/>
      <c r="W39" s="522"/>
      <c r="X39" s="522"/>
      <c r="Y39" s="522"/>
      <c r="Z39" s="522"/>
      <c r="AA39" s="522"/>
      <c r="AB39" s="63"/>
      <c r="AC39" s="63"/>
    </row>
    <row r="40" spans="1:57" s="43" customFormat="1" ht="12" customHeight="1">
      <c r="A40" s="523" t="s">
        <v>51</v>
      </c>
      <c r="B40" s="523"/>
      <c r="C40" s="523"/>
      <c r="D40" s="523"/>
      <c r="E40" s="523"/>
      <c r="F40" s="523"/>
      <c r="G40" s="523"/>
      <c r="H40" s="523"/>
      <c r="I40" s="523"/>
      <c r="J40" s="523"/>
      <c r="K40" s="523"/>
      <c r="L40" s="523"/>
      <c r="M40" s="523"/>
      <c r="N40" s="523"/>
      <c r="O40" s="523"/>
      <c r="P40" s="523"/>
      <c r="Q40" s="523"/>
      <c r="R40" s="523"/>
      <c r="S40" s="523"/>
      <c r="T40" s="523"/>
      <c r="U40" s="523"/>
      <c r="V40" s="523"/>
      <c r="W40" s="523"/>
      <c r="X40" s="523"/>
      <c r="Y40" s="523"/>
      <c r="Z40" s="523"/>
      <c r="AA40" s="523"/>
      <c r="AB40" s="523"/>
      <c r="AC40" s="523"/>
    </row>
    <row r="41" spans="1:57" ht="12" customHeight="1">
      <c r="A41" s="524" t="s">
        <v>52</v>
      </c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524"/>
      <c r="V41" s="524"/>
      <c r="W41" s="524"/>
      <c r="X41" s="524"/>
      <c r="Y41" s="524"/>
      <c r="Z41" s="524"/>
      <c r="AA41" s="524"/>
      <c r="AB41" s="524"/>
      <c r="AC41" s="524"/>
    </row>
    <row r="42" spans="1:57" ht="12" customHeight="1">
      <c r="A42" s="512" t="s">
        <v>53</v>
      </c>
      <c r="B42" s="512"/>
      <c r="C42" s="512"/>
      <c r="D42" s="512"/>
      <c r="E42" s="512"/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62"/>
      <c r="X42" s="62"/>
      <c r="Y42" s="62"/>
      <c r="Z42" s="62"/>
      <c r="AA42" s="513" t="s">
        <v>54</v>
      </c>
      <c r="AB42" s="513"/>
      <c r="AC42" s="513"/>
    </row>
  </sheetData>
  <sheetProtection password="C7F9" sheet="1" objects="1" scenarios="1" selectLockedCells="1" selectUnlockedCells="1"/>
  <mergeCells count="31">
    <mergeCell ref="A2:Z2"/>
    <mergeCell ref="A38:AC38"/>
    <mergeCell ref="A39:AA39"/>
    <mergeCell ref="A40:AC40"/>
    <mergeCell ref="A41:AC41"/>
    <mergeCell ref="A3:AC3"/>
    <mergeCell ref="A42:V42"/>
    <mergeCell ref="AA42:AC42"/>
    <mergeCell ref="AJ4:AK4"/>
    <mergeCell ref="AZ4:BA4"/>
    <mergeCell ref="BB4:BC4"/>
    <mergeCell ref="AL4:AM4"/>
    <mergeCell ref="AB4:AC4"/>
    <mergeCell ref="A4:A6"/>
    <mergeCell ref="B4:E4"/>
    <mergeCell ref="F4:Q4"/>
    <mergeCell ref="R4:S4"/>
    <mergeCell ref="T4:U4"/>
    <mergeCell ref="V4:W4"/>
    <mergeCell ref="X4:Y4"/>
    <mergeCell ref="Z4:AA4"/>
    <mergeCell ref="AD4:AE4"/>
    <mergeCell ref="AF4:AG4"/>
    <mergeCell ref="AH4:AI4"/>
    <mergeCell ref="BD4:BE4"/>
    <mergeCell ref="AN4:AO4"/>
    <mergeCell ref="AP4:AQ4"/>
    <mergeCell ref="AR4:AS4"/>
    <mergeCell ref="AT4:AU4"/>
    <mergeCell ref="AV4:AW4"/>
    <mergeCell ref="AX4:AY4"/>
  </mergeCells>
  <phoneticPr fontId="12" type="noConversion"/>
  <printOptions horizontalCentered="1"/>
  <pageMargins left="0.19685039370078741" right="0.19685039370078741" top="0.27559055118110237" bottom="7.874015748031496E-2" header="0.19685039370078741" footer="0.19685039370078741"/>
  <pageSetup paperSize="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工作表2">
    <tabColor theme="1" tint="0.499984740745262"/>
    <pageSetUpPr fitToPage="1"/>
  </sheetPr>
  <dimension ref="A1:J65"/>
  <sheetViews>
    <sheetView showGridLines="0" zoomScaleNormal="100" zoomScaleSheetLayoutView="80" workbookViewId="0">
      <pane ySplit="5" topLeftCell="A15" activePane="bottomLeft" state="frozen"/>
      <selection activeCell="C25" sqref="C25"/>
      <selection pane="bottomLeft" activeCell="C25" sqref="C25"/>
    </sheetView>
  </sheetViews>
  <sheetFormatPr defaultColWidth="8.75" defaultRowHeight="16.5"/>
  <cols>
    <col min="1" max="2" width="9.25" style="1" bestFit="1" customWidth="1"/>
    <col min="3" max="3" width="11.25" style="1" customWidth="1"/>
    <col min="4" max="4" width="14.25" style="1" customWidth="1"/>
    <col min="5" max="8" width="12.75" style="1" customWidth="1"/>
    <col min="9" max="10" width="14.25" style="1" customWidth="1"/>
    <col min="11" max="16384" width="8.75" style="1"/>
  </cols>
  <sheetData>
    <row r="1" spans="1:10" s="40" customFormat="1">
      <c r="C1" s="39"/>
      <c r="D1" s="39"/>
      <c r="E1" s="39"/>
      <c r="F1" s="39">
        <v>1</v>
      </c>
      <c r="G1" s="39">
        <v>2</v>
      </c>
      <c r="H1" s="39">
        <v>3</v>
      </c>
      <c r="I1" s="39"/>
      <c r="J1" s="39"/>
    </row>
    <row r="2" spans="1:10" ht="25.5">
      <c r="D2" s="2" t="s">
        <v>4</v>
      </c>
      <c r="E2" s="3"/>
      <c r="F2" s="3"/>
      <c r="G2" s="3"/>
      <c r="H2" s="3"/>
    </row>
    <row r="3" spans="1:10" ht="17.25" thickBot="1">
      <c r="D3" s="3" t="s">
        <v>5</v>
      </c>
      <c r="E3" s="3"/>
      <c r="F3" s="3"/>
      <c r="G3" s="3"/>
      <c r="H3" s="3"/>
      <c r="J3" s="4" t="s">
        <v>6</v>
      </c>
    </row>
    <row r="4" spans="1:10" ht="22.5" customHeight="1">
      <c r="C4" s="528" t="s">
        <v>7</v>
      </c>
      <c r="D4" s="537" t="s">
        <v>11</v>
      </c>
      <c r="E4" s="530" t="s">
        <v>8</v>
      </c>
      <c r="F4" s="531"/>
      <c r="G4" s="531"/>
      <c r="H4" s="532"/>
      <c r="I4" s="533" t="s">
        <v>9</v>
      </c>
      <c r="J4" s="535" t="s">
        <v>10</v>
      </c>
    </row>
    <row r="5" spans="1:10" ht="48" customHeight="1">
      <c r="C5" s="529"/>
      <c r="D5" s="538"/>
      <c r="E5" s="5" t="s">
        <v>12</v>
      </c>
      <c r="F5" s="6" t="s">
        <v>13</v>
      </c>
      <c r="G5" s="7" t="s">
        <v>14</v>
      </c>
      <c r="H5" s="7" t="s">
        <v>15</v>
      </c>
      <c r="I5" s="534"/>
      <c r="J5" s="536"/>
    </row>
    <row r="6" spans="1:10">
      <c r="A6" s="60">
        <v>0</v>
      </c>
      <c r="B6" s="60">
        <f>D6</f>
        <v>20008</v>
      </c>
      <c r="C6" s="8">
        <v>1</v>
      </c>
      <c r="D6" s="9">
        <v>20008</v>
      </c>
      <c r="E6" s="10">
        <f>+ROUND(D6*0.0469*0.3,0)</f>
        <v>282</v>
      </c>
      <c r="F6" s="11">
        <f t="shared" ref="F6:F22" si="0">+E6*2</f>
        <v>564</v>
      </c>
      <c r="G6" s="11">
        <f t="shared" ref="G6:G57" si="1">+E6*3</f>
        <v>846</v>
      </c>
      <c r="H6" s="12">
        <f t="shared" ref="H6:H57" si="2">+E6*4</f>
        <v>1128</v>
      </c>
      <c r="I6" s="13">
        <f>+ROUND(D6*0.0469*0.6*1.61,0)</f>
        <v>906</v>
      </c>
      <c r="J6" s="14">
        <f>+ROUND(D6*0.0469*0.1*1.61,0)</f>
        <v>151</v>
      </c>
    </row>
    <row r="7" spans="1:10">
      <c r="A7" s="60">
        <f>B6+1</f>
        <v>20009</v>
      </c>
      <c r="B7" s="60">
        <f t="shared" ref="B7:B57" si="3">D7</f>
        <v>20100</v>
      </c>
      <c r="C7" s="8">
        <f t="shared" ref="C7:C57" si="4">+C6+1</f>
        <v>2</v>
      </c>
      <c r="D7" s="9">
        <v>20100</v>
      </c>
      <c r="E7" s="10">
        <f t="shared" ref="E7:E57" si="5">+ROUND(D7*0.0469*0.3,0)</f>
        <v>283</v>
      </c>
      <c r="F7" s="11">
        <f t="shared" si="0"/>
        <v>566</v>
      </c>
      <c r="G7" s="11">
        <f t="shared" si="1"/>
        <v>849</v>
      </c>
      <c r="H7" s="12">
        <f t="shared" si="2"/>
        <v>1132</v>
      </c>
      <c r="I7" s="15">
        <f t="shared" ref="I7:I57" si="6">+ROUND(D7*0.0469*0.6*1.61,0)</f>
        <v>911</v>
      </c>
      <c r="J7" s="16">
        <f t="shared" ref="J7:J57" si="7">+ROUND(D7*0.0469*0.1*1.61,0)</f>
        <v>152</v>
      </c>
    </row>
    <row r="8" spans="1:10">
      <c r="A8" s="60">
        <f t="shared" ref="A8:A57" si="8">B7+1</f>
        <v>20101</v>
      </c>
      <c r="B8" s="60">
        <f t="shared" si="3"/>
        <v>21000</v>
      </c>
      <c r="C8" s="8">
        <f t="shared" si="4"/>
        <v>3</v>
      </c>
      <c r="D8" s="9">
        <v>21000</v>
      </c>
      <c r="E8" s="10">
        <f t="shared" si="5"/>
        <v>295</v>
      </c>
      <c r="F8" s="11">
        <f t="shared" si="0"/>
        <v>590</v>
      </c>
      <c r="G8" s="11">
        <f t="shared" si="1"/>
        <v>885</v>
      </c>
      <c r="H8" s="12">
        <f t="shared" si="2"/>
        <v>1180</v>
      </c>
      <c r="I8" s="15">
        <f t="shared" si="6"/>
        <v>951</v>
      </c>
      <c r="J8" s="16">
        <f t="shared" si="7"/>
        <v>159</v>
      </c>
    </row>
    <row r="9" spans="1:10">
      <c r="A9" s="60">
        <f t="shared" si="8"/>
        <v>21001</v>
      </c>
      <c r="B9" s="60">
        <f t="shared" si="3"/>
        <v>21900</v>
      </c>
      <c r="C9" s="8">
        <f t="shared" si="4"/>
        <v>4</v>
      </c>
      <c r="D9" s="9">
        <v>21900</v>
      </c>
      <c r="E9" s="10">
        <f t="shared" si="5"/>
        <v>308</v>
      </c>
      <c r="F9" s="11">
        <f t="shared" si="0"/>
        <v>616</v>
      </c>
      <c r="G9" s="11">
        <f t="shared" si="1"/>
        <v>924</v>
      </c>
      <c r="H9" s="12">
        <f t="shared" si="2"/>
        <v>1232</v>
      </c>
      <c r="I9" s="15">
        <f t="shared" si="6"/>
        <v>992</v>
      </c>
      <c r="J9" s="16">
        <f t="shared" si="7"/>
        <v>165</v>
      </c>
    </row>
    <row r="10" spans="1:10">
      <c r="A10" s="60">
        <f t="shared" si="8"/>
        <v>21901</v>
      </c>
      <c r="B10" s="60">
        <f t="shared" si="3"/>
        <v>22800</v>
      </c>
      <c r="C10" s="17">
        <f t="shared" si="4"/>
        <v>5</v>
      </c>
      <c r="D10" s="18">
        <v>22800</v>
      </c>
      <c r="E10" s="19">
        <f t="shared" si="5"/>
        <v>321</v>
      </c>
      <c r="F10" s="20">
        <f t="shared" si="0"/>
        <v>642</v>
      </c>
      <c r="G10" s="19">
        <f t="shared" si="1"/>
        <v>963</v>
      </c>
      <c r="H10" s="21">
        <f t="shared" si="2"/>
        <v>1284</v>
      </c>
      <c r="I10" s="22">
        <f t="shared" si="6"/>
        <v>1033</v>
      </c>
      <c r="J10" s="23">
        <f t="shared" si="7"/>
        <v>172</v>
      </c>
    </row>
    <row r="11" spans="1:10">
      <c r="A11" s="60">
        <f t="shared" si="8"/>
        <v>22801</v>
      </c>
      <c r="B11" s="60">
        <f t="shared" si="3"/>
        <v>24000</v>
      </c>
      <c r="C11" s="8">
        <f t="shared" si="4"/>
        <v>6</v>
      </c>
      <c r="D11" s="9">
        <v>24000</v>
      </c>
      <c r="E11" s="24">
        <f t="shared" si="5"/>
        <v>338</v>
      </c>
      <c r="F11" s="11">
        <f t="shared" si="0"/>
        <v>676</v>
      </c>
      <c r="G11" s="11">
        <f t="shared" si="1"/>
        <v>1014</v>
      </c>
      <c r="H11" s="12">
        <f t="shared" si="2"/>
        <v>1352</v>
      </c>
      <c r="I11" s="15">
        <f t="shared" si="6"/>
        <v>1087</v>
      </c>
      <c r="J11" s="16">
        <f t="shared" si="7"/>
        <v>181</v>
      </c>
    </row>
    <row r="12" spans="1:10">
      <c r="A12" s="60">
        <f t="shared" si="8"/>
        <v>24001</v>
      </c>
      <c r="B12" s="60">
        <f t="shared" si="3"/>
        <v>25200</v>
      </c>
      <c r="C12" s="8">
        <f t="shared" si="4"/>
        <v>7</v>
      </c>
      <c r="D12" s="9">
        <v>25200</v>
      </c>
      <c r="E12" s="10">
        <f t="shared" si="5"/>
        <v>355</v>
      </c>
      <c r="F12" s="11">
        <f t="shared" si="0"/>
        <v>710</v>
      </c>
      <c r="G12" s="11">
        <f t="shared" si="1"/>
        <v>1065</v>
      </c>
      <c r="H12" s="12">
        <f t="shared" si="2"/>
        <v>1420</v>
      </c>
      <c r="I12" s="15">
        <f t="shared" si="6"/>
        <v>1142</v>
      </c>
      <c r="J12" s="16">
        <f t="shared" si="7"/>
        <v>190</v>
      </c>
    </row>
    <row r="13" spans="1:10">
      <c r="A13" s="60">
        <f t="shared" si="8"/>
        <v>25201</v>
      </c>
      <c r="B13" s="60">
        <f t="shared" si="3"/>
        <v>26400</v>
      </c>
      <c r="C13" s="8">
        <f t="shared" si="4"/>
        <v>8</v>
      </c>
      <c r="D13" s="9">
        <v>26400</v>
      </c>
      <c r="E13" s="10">
        <f t="shared" si="5"/>
        <v>371</v>
      </c>
      <c r="F13" s="11">
        <f t="shared" si="0"/>
        <v>742</v>
      </c>
      <c r="G13" s="11">
        <f t="shared" si="1"/>
        <v>1113</v>
      </c>
      <c r="H13" s="12">
        <f t="shared" si="2"/>
        <v>1484</v>
      </c>
      <c r="I13" s="15">
        <f t="shared" si="6"/>
        <v>1196</v>
      </c>
      <c r="J13" s="16">
        <f t="shared" si="7"/>
        <v>199</v>
      </c>
    </row>
    <row r="14" spans="1:10">
      <c r="A14" s="60">
        <f t="shared" si="8"/>
        <v>26401</v>
      </c>
      <c r="B14" s="60">
        <f t="shared" si="3"/>
        <v>27600</v>
      </c>
      <c r="C14" s="8">
        <f t="shared" si="4"/>
        <v>9</v>
      </c>
      <c r="D14" s="9">
        <v>27600</v>
      </c>
      <c r="E14" s="10">
        <f t="shared" si="5"/>
        <v>388</v>
      </c>
      <c r="F14" s="11">
        <f t="shared" si="0"/>
        <v>776</v>
      </c>
      <c r="G14" s="11">
        <f t="shared" si="1"/>
        <v>1164</v>
      </c>
      <c r="H14" s="12">
        <f t="shared" si="2"/>
        <v>1552</v>
      </c>
      <c r="I14" s="15">
        <f t="shared" si="6"/>
        <v>1250</v>
      </c>
      <c r="J14" s="16">
        <f t="shared" si="7"/>
        <v>208</v>
      </c>
    </row>
    <row r="15" spans="1:10">
      <c r="A15" s="60">
        <f t="shared" si="8"/>
        <v>27601</v>
      </c>
      <c r="B15" s="60">
        <f t="shared" si="3"/>
        <v>28800</v>
      </c>
      <c r="C15" s="17">
        <f t="shared" si="4"/>
        <v>10</v>
      </c>
      <c r="D15" s="18">
        <v>28800</v>
      </c>
      <c r="E15" s="19">
        <f t="shared" si="5"/>
        <v>405</v>
      </c>
      <c r="F15" s="20">
        <f t="shared" si="0"/>
        <v>810</v>
      </c>
      <c r="G15" s="20">
        <f t="shared" si="1"/>
        <v>1215</v>
      </c>
      <c r="H15" s="25">
        <f t="shared" si="2"/>
        <v>1620</v>
      </c>
      <c r="I15" s="15">
        <f t="shared" si="6"/>
        <v>1305</v>
      </c>
      <c r="J15" s="16">
        <f t="shared" si="7"/>
        <v>217</v>
      </c>
    </row>
    <row r="16" spans="1:10">
      <c r="A16" s="60">
        <f t="shared" si="8"/>
        <v>28801</v>
      </c>
      <c r="B16" s="60">
        <f t="shared" si="3"/>
        <v>30300</v>
      </c>
      <c r="C16" s="8">
        <f t="shared" si="4"/>
        <v>11</v>
      </c>
      <c r="D16" s="9">
        <v>30300</v>
      </c>
      <c r="E16" s="10">
        <f t="shared" si="5"/>
        <v>426</v>
      </c>
      <c r="F16" s="11">
        <f t="shared" si="0"/>
        <v>852</v>
      </c>
      <c r="G16" s="11">
        <f t="shared" si="1"/>
        <v>1278</v>
      </c>
      <c r="H16" s="12">
        <f t="shared" si="2"/>
        <v>1704</v>
      </c>
      <c r="I16" s="13">
        <f t="shared" si="6"/>
        <v>1373</v>
      </c>
      <c r="J16" s="14">
        <f t="shared" si="7"/>
        <v>229</v>
      </c>
    </row>
    <row r="17" spans="1:10">
      <c r="A17" s="60">
        <f t="shared" si="8"/>
        <v>30301</v>
      </c>
      <c r="B17" s="60">
        <f t="shared" si="3"/>
        <v>31800</v>
      </c>
      <c r="C17" s="8">
        <f t="shared" si="4"/>
        <v>12</v>
      </c>
      <c r="D17" s="9">
        <v>31800</v>
      </c>
      <c r="E17" s="10">
        <f t="shared" si="5"/>
        <v>447</v>
      </c>
      <c r="F17" s="11">
        <f t="shared" si="0"/>
        <v>894</v>
      </c>
      <c r="G17" s="11">
        <f t="shared" si="1"/>
        <v>1341</v>
      </c>
      <c r="H17" s="12">
        <f t="shared" si="2"/>
        <v>1788</v>
      </c>
      <c r="I17" s="15">
        <f t="shared" si="6"/>
        <v>1441</v>
      </c>
      <c r="J17" s="16">
        <f t="shared" si="7"/>
        <v>240</v>
      </c>
    </row>
    <row r="18" spans="1:10">
      <c r="A18" s="60">
        <f t="shared" si="8"/>
        <v>31801</v>
      </c>
      <c r="B18" s="60">
        <f t="shared" si="3"/>
        <v>33300</v>
      </c>
      <c r="C18" s="8">
        <f t="shared" si="4"/>
        <v>13</v>
      </c>
      <c r="D18" s="9">
        <v>33300</v>
      </c>
      <c r="E18" s="10">
        <f t="shared" si="5"/>
        <v>469</v>
      </c>
      <c r="F18" s="11">
        <f t="shared" si="0"/>
        <v>938</v>
      </c>
      <c r="G18" s="11">
        <f t="shared" si="1"/>
        <v>1407</v>
      </c>
      <c r="H18" s="12">
        <f t="shared" si="2"/>
        <v>1876</v>
      </c>
      <c r="I18" s="15">
        <f t="shared" si="6"/>
        <v>1509</v>
      </c>
      <c r="J18" s="16">
        <f t="shared" si="7"/>
        <v>251</v>
      </c>
    </row>
    <row r="19" spans="1:10">
      <c r="A19" s="60">
        <f t="shared" si="8"/>
        <v>33301</v>
      </c>
      <c r="B19" s="60">
        <f t="shared" si="3"/>
        <v>34800</v>
      </c>
      <c r="C19" s="8">
        <f t="shared" si="4"/>
        <v>14</v>
      </c>
      <c r="D19" s="9">
        <v>34800</v>
      </c>
      <c r="E19" s="10">
        <f t="shared" si="5"/>
        <v>490</v>
      </c>
      <c r="F19" s="11">
        <f t="shared" si="0"/>
        <v>980</v>
      </c>
      <c r="G19" s="11">
        <f t="shared" si="1"/>
        <v>1470</v>
      </c>
      <c r="H19" s="12">
        <f t="shared" si="2"/>
        <v>1960</v>
      </c>
      <c r="I19" s="15">
        <f t="shared" si="6"/>
        <v>1577</v>
      </c>
      <c r="J19" s="16">
        <f t="shared" si="7"/>
        <v>263</v>
      </c>
    </row>
    <row r="20" spans="1:10">
      <c r="A20" s="60">
        <f t="shared" si="8"/>
        <v>34801</v>
      </c>
      <c r="B20" s="60">
        <f t="shared" si="3"/>
        <v>36300</v>
      </c>
      <c r="C20" s="17">
        <f t="shared" si="4"/>
        <v>15</v>
      </c>
      <c r="D20" s="18">
        <v>36300</v>
      </c>
      <c r="E20" s="19">
        <f t="shared" si="5"/>
        <v>511</v>
      </c>
      <c r="F20" s="20">
        <f t="shared" si="0"/>
        <v>1022</v>
      </c>
      <c r="G20" s="20">
        <f t="shared" si="1"/>
        <v>1533</v>
      </c>
      <c r="H20" s="25">
        <f t="shared" si="2"/>
        <v>2044</v>
      </c>
      <c r="I20" s="15">
        <f t="shared" si="6"/>
        <v>1645</v>
      </c>
      <c r="J20" s="16">
        <f t="shared" si="7"/>
        <v>274</v>
      </c>
    </row>
    <row r="21" spans="1:10">
      <c r="A21" s="60">
        <f t="shared" si="8"/>
        <v>36301</v>
      </c>
      <c r="B21" s="60">
        <f t="shared" si="3"/>
        <v>38200</v>
      </c>
      <c r="C21" s="8">
        <f t="shared" si="4"/>
        <v>16</v>
      </c>
      <c r="D21" s="9">
        <v>38200</v>
      </c>
      <c r="E21" s="10">
        <f t="shared" si="5"/>
        <v>537</v>
      </c>
      <c r="F21" s="11">
        <f t="shared" si="0"/>
        <v>1074</v>
      </c>
      <c r="G21" s="11">
        <f t="shared" si="1"/>
        <v>1611</v>
      </c>
      <c r="H21" s="12">
        <f t="shared" si="2"/>
        <v>2148</v>
      </c>
      <c r="I21" s="13">
        <f t="shared" si="6"/>
        <v>1731</v>
      </c>
      <c r="J21" s="14">
        <f t="shared" si="7"/>
        <v>288</v>
      </c>
    </row>
    <row r="22" spans="1:10">
      <c r="A22" s="60">
        <f t="shared" si="8"/>
        <v>38201</v>
      </c>
      <c r="B22" s="60">
        <f t="shared" si="3"/>
        <v>40100</v>
      </c>
      <c r="C22" s="8">
        <f t="shared" si="4"/>
        <v>17</v>
      </c>
      <c r="D22" s="9">
        <v>40100</v>
      </c>
      <c r="E22" s="10">
        <f t="shared" si="5"/>
        <v>564</v>
      </c>
      <c r="F22" s="11">
        <f t="shared" si="0"/>
        <v>1128</v>
      </c>
      <c r="G22" s="11">
        <f t="shared" si="1"/>
        <v>1692</v>
      </c>
      <c r="H22" s="12">
        <f t="shared" si="2"/>
        <v>2256</v>
      </c>
      <c r="I22" s="15">
        <f t="shared" si="6"/>
        <v>1817</v>
      </c>
      <c r="J22" s="16">
        <f t="shared" si="7"/>
        <v>303</v>
      </c>
    </row>
    <row r="23" spans="1:10">
      <c r="A23" s="60">
        <f t="shared" si="8"/>
        <v>40101</v>
      </c>
      <c r="B23" s="60">
        <f t="shared" si="3"/>
        <v>42000</v>
      </c>
      <c r="C23" s="8">
        <f t="shared" si="4"/>
        <v>18</v>
      </c>
      <c r="D23" s="9">
        <v>42000</v>
      </c>
      <c r="E23" s="10">
        <f t="shared" si="5"/>
        <v>591</v>
      </c>
      <c r="F23" s="11">
        <f>+E23*2</f>
        <v>1182</v>
      </c>
      <c r="G23" s="11">
        <f t="shared" si="1"/>
        <v>1773</v>
      </c>
      <c r="H23" s="12">
        <f t="shared" si="2"/>
        <v>2364</v>
      </c>
      <c r="I23" s="15">
        <f t="shared" si="6"/>
        <v>1903</v>
      </c>
      <c r="J23" s="16">
        <f t="shared" si="7"/>
        <v>317</v>
      </c>
    </row>
    <row r="24" spans="1:10">
      <c r="A24" s="60">
        <f t="shared" si="8"/>
        <v>42001</v>
      </c>
      <c r="B24" s="60">
        <f t="shared" si="3"/>
        <v>43900</v>
      </c>
      <c r="C24" s="8">
        <f t="shared" si="4"/>
        <v>19</v>
      </c>
      <c r="D24" s="9">
        <v>43900</v>
      </c>
      <c r="E24" s="10">
        <f t="shared" si="5"/>
        <v>618</v>
      </c>
      <c r="F24" s="11">
        <f t="shared" ref="F24:F57" si="9">+E24*2</f>
        <v>1236</v>
      </c>
      <c r="G24" s="11">
        <f t="shared" si="1"/>
        <v>1854</v>
      </c>
      <c r="H24" s="12">
        <f t="shared" si="2"/>
        <v>2472</v>
      </c>
      <c r="I24" s="15">
        <f t="shared" si="6"/>
        <v>1989</v>
      </c>
      <c r="J24" s="16">
        <f t="shared" si="7"/>
        <v>331</v>
      </c>
    </row>
    <row r="25" spans="1:10">
      <c r="A25" s="60">
        <f t="shared" si="8"/>
        <v>43901</v>
      </c>
      <c r="B25" s="60">
        <f t="shared" si="3"/>
        <v>45800</v>
      </c>
      <c r="C25" s="17">
        <f t="shared" si="4"/>
        <v>20</v>
      </c>
      <c r="D25" s="18">
        <v>45800</v>
      </c>
      <c r="E25" s="19">
        <f t="shared" si="5"/>
        <v>644</v>
      </c>
      <c r="F25" s="20">
        <f t="shared" si="9"/>
        <v>1288</v>
      </c>
      <c r="G25" s="20">
        <f t="shared" si="1"/>
        <v>1932</v>
      </c>
      <c r="H25" s="25">
        <f t="shared" si="2"/>
        <v>2576</v>
      </c>
      <c r="I25" s="15">
        <f t="shared" si="6"/>
        <v>2075</v>
      </c>
      <c r="J25" s="16">
        <f t="shared" si="7"/>
        <v>346</v>
      </c>
    </row>
    <row r="26" spans="1:10">
      <c r="A26" s="60">
        <f t="shared" si="8"/>
        <v>45801</v>
      </c>
      <c r="B26" s="60">
        <f t="shared" si="3"/>
        <v>48200</v>
      </c>
      <c r="C26" s="8">
        <f t="shared" si="4"/>
        <v>21</v>
      </c>
      <c r="D26" s="9">
        <v>48200</v>
      </c>
      <c r="E26" s="10">
        <f t="shared" si="5"/>
        <v>678</v>
      </c>
      <c r="F26" s="11">
        <f t="shared" si="9"/>
        <v>1356</v>
      </c>
      <c r="G26" s="11">
        <f t="shared" si="1"/>
        <v>2034</v>
      </c>
      <c r="H26" s="12">
        <f t="shared" si="2"/>
        <v>2712</v>
      </c>
      <c r="I26" s="13">
        <f t="shared" si="6"/>
        <v>2184</v>
      </c>
      <c r="J26" s="14">
        <f t="shared" si="7"/>
        <v>364</v>
      </c>
    </row>
    <row r="27" spans="1:10">
      <c r="A27" s="60">
        <f t="shared" si="8"/>
        <v>48201</v>
      </c>
      <c r="B27" s="60">
        <f t="shared" si="3"/>
        <v>50600</v>
      </c>
      <c r="C27" s="8">
        <f t="shared" si="4"/>
        <v>22</v>
      </c>
      <c r="D27" s="9">
        <v>50600</v>
      </c>
      <c r="E27" s="10">
        <f t="shared" si="5"/>
        <v>712</v>
      </c>
      <c r="F27" s="11">
        <f t="shared" si="9"/>
        <v>1424</v>
      </c>
      <c r="G27" s="11">
        <f t="shared" si="1"/>
        <v>2136</v>
      </c>
      <c r="H27" s="12">
        <f t="shared" si="2"/>
        <v>2848</v>
      </c>
      <c r="I27" s="15">
        <f t="shared" si="6"/>
        <v>2292</v>
      </c>
      <c r="J27" s="16">
        <f t="shared" si="7"/>
        <v>382</v>
      </c>
    </row>
    <row r="28" spans="1:10">
      <c r="A28" s="60">
        <f t="shared" si="8"/>
        <v>50601</v>
      </c>
      <c r="B28" s="60">
        <f t="shared" si="3"/>
        <v>53000</v>
      </c>
      <c r="C28" s="8">
        <f t="shared" si="4"/>
        <v>23</v>
      </c>
      <c r="D28" s="9">
        <v>53000</v>
      </c>
      <c r="E28" s="10">
        <f t="shared" si="5"/>
        <v>746</v>
      </c>
      <c r="F28" s="11">
        <f t="shared" si="9"/>
        <v>1492</v>
      </c>
      <c r="G28" s="11">
        <f t="shared" si="1"/>
        <v>2238</v>
      </c>
      <c r="H28" s="12">
        <f t="shared" si="2"/>
        <v>2984</v>
      </c>
      <c r="I28" s="15">
        <f t="shared" si="6"/>
        <v>2401</v>
      </c>
      <c r="J28" s="16">
        <f t="shared" si="7"/>
        <v>400</v>
      </c>
    </row>
    <row r="29" spans="1:10">
      <c r="A29" s="60">
        <f t="shared" si="8"/>
        <v>53001</v>
      </c>
      <c r="B29" s="60">
        <f t="shared" si="3"/>
        <v>55400</v>
      </c>
      <c r="C29" s="8">
        <f t="shared" si="4"/>
        <v>24</v>
      </c>
      <c r="D29" s="9">
        <v>55400</v>
      </c>
      <c r="E29" s="10">
        <f t="shared" si="5"/>
        <v>779</v>
      </c>
      <c r="F29" s="11">
        <f t="shared" si="9"/>
        <v>1558</v>
      </c>
      <c r="G29" s="11">
        <f t="shared" si="1"/>
        <v>2337</v>
      </c>
      <c r="H29" s="12">
        <f t="shared" si="2"/>
        <v>3116</v>
      </c>
      <c r="I29" s="15">
        <f t="shared" si="6"/>
        <v>2510</v>
      </c>
      <c r="J29" s="16">
        <f t="shared" si="7"/>
        <v>418</v>
      </c>
    </row>
    <row r="30" spans="1:10">
      <c r="A30" s="60">
        <f t="shared" si="8"/>
        <v>55401</v>
      </c>
      <c r="B30" s="60">
        <f t="shared" si="3"/>
        <v>57800</v>
      </c>
      <c r="C30" s="17">
        <f t="shared" si="4"/>
        <v>25</v>
      </c>
      <c r="D30" s="18">
        <v>57800</v>
      </c>
      <c r="E30" s="19">
        <f t="shared" si="5"/>
        <v>813</v>
      </c>
      <c r="F30" s="20">
        <f t="shared" si="9"/>
        <v>1626</v>
      </c>
      <c r="G30" s="20">
        <f t="shared" si="1"/>
        <v>2439</v>
      </c>
      <c r="H30" s="25">
        <f t="shared" si="2"/>
        <v>3252</v>
      </c>
      <c r="I30" s="15">
        <f t="shared" si="6"/>
        <v>2619</v>
      </c>
      <c r="J30" s="16">
        <f t="shared" si="7"/>
        <v>436</v>
      </c>
    </row>
    <row r="31" spans="1:10">
      <c r="A31" s="60">
        <f t="shared" si="8"/>
        <v>57801</v>
      </c>
      <c r="B31" s="60">
        <f t="shared" si="3"/>
        <v>60800</v>
      </c>
      <c r="C31" s="26">
        <f t="shared" si="4"/>
        <v>26</v>
      </c>
      <c r="D31" s="9">
        <v>60800</v>
      </c>
      <c r="E31" s="10">
        <f>+ROUND(D31*0.0469*0.3,0)</f>
        <v>855</v>
      </c>
      <c r="F31" s="11">
        <f t="shared" si="9"/>
        <v>1710</v>
      </c>
      <c r="G31" s="10">
        <f t="shared" si="1"/>
        <v>2565</v>
      </c>
      <c r="H31" s="27">
        <f t="shared" si="2"/>
        <v>3420</v>
      </c>
      <c r="I31" s="13">
        <f t="shared" si="6"/>
        <v>2755</v>
      </c>
      <c r="J31" s="14">
        <f t="shared" si="7"/>
        <v>459</v>
      </c>
    </row>
    <row r="32" spans="1:10">
      <c r="A32" s="60">
        <f t="shared" si="8"/>
        <v>60801</v>
      </c>
      <c r="B32" s="60">
        <f t="shared" si="3"/>
        <v>63800</v>
      </c>
      <c r="C32" s="8">
        <f t="shared" si="4"/>
        <v>27</v>
      </c>
      <c r="D32" s="9">
        <v>63800</v>
      </c>
      <c r="E32" s="10">
        <f t="shared" si="5"/>
        <v>898</v>
      </c>
      <c r="F32" s="11">
        <f t="shared" si="9"/>
        <v>1796</v>
      </c>
      <c r="G32" s="10">
        <f t="shared" si="1"/>
        <v>2694</v>
      </c>
      <c r="H32" s="27">
        <f t="shared" si="2"/>
        <v>3592</v>
      </c>
      <c r="I32" s="15">
        <f t="shared" si="6"/>
        <v>2890</v>
      </c>
      <c r="J32" s="16">
        <f t="shared" si="7"/>
        <v>482</v>
      </c>
    </row>
    <row r="33" spans="1:10">
      <c r="A33" s="60">
        <f t="shared" si="8"/>
        <v>63801</v>
      </c>
      <c r="B33" s="60">
        <f t="shared" si="3"/>
        <v>66800</v>
      </c>
      <c r="C33" s="8">
        <f t="shared" si="4"/>
        <v>28</v>
      </c>
      <c r="D33" s="9">
        <v>66800</v>
      </c>
      <c r="E33" s="10">
        <f t="shared" si="5"/>
        <v>940</v>
      </c>
      <c r="F33" s="11">
        <f t="shared" si="9"/>
        <v>1880</v>
      </c>
      <c r="G33" s="10">
        <f t="shared" si="1"/>
        <v>2820</v>
      </c>
      <c r="H33" s="27">
        <f t="shared" si="2"/>
        <v>3760</v>
      </c>
      <c r="I33" s="15">
        <f t="shared" si="6"/>
        <v>3026</v>
      </c>
      <c r="J33" s="16">
        <f t="shared" si="7"/>
        <v>504</v>
      </c>
    </row>
    <row r="34" spans="1:10">
      <c r="A34" s="60">
        <f t="shared" si="8"/>
        <v>66801</v>
      </c>
      <c r="B34" s="60">
        <f t="shared" si="3"/>
        <v>69800</v>
      </c>
      <c r="C34" s="8">
        <f t="shared" si="4"/>
        <v>29</v>
      </c>
      <c r="D34" s="9">
        <v>69800</v>
      </c>
      <c r="E34" s="10">
        <f t="shared" si="5"/>
        <v>982</v>
      </c>
      <c r="F34" s="11">
        <f t="shared" si="9"/>
        <v>1964</v>
      </c>
      <c r="G34" s="10">
        <f t="shared" si="1"/>
        <v>2946</v>
      </c>
      <c r="H34" s="27">
        <f t="shared" si="2"/>
        <v>3928</v>
      </c>
      <c r="I34" s="15">
        <f t="shared" si="6"/>
        <v>3162</v>
      </c>
      <c r="J34" s="16">
        <f t="shared" si="7"/>
        <v>527</v>
      </c>
    </row>
    <row r="35" spans="1:10">
      <c r="A35" s="60">
        <f t="shared" si="8"/>
        <v>69801</v>
      </c>
      <c r="B35" s="60">
        <f t="shared" si="3"/>
        <v>72800</v>
      </c>
      <c r="C35" s="17">
        <f t="shared" si="4"/>
        <v>30</v>
      </c>
      <c r="D35" s="18">
        <v>72800</v>
      </c>
      <c r="E35" s="19">
        <f t="shared" si="5"/>
        <v>1024</v>
      </c>
      <c r="F35" s="20">
        <f t="shared" si="9"/>
        <v>2048</v>
      </c>
      <c r="G35" s="19">
        <f t="shared" si="1"/>
        <v>3072</v>
      </c>
      <c r="H35" s="21">
        <f t="shared" si="2"/>
        <v>4096</v>
      </c>
      <c r="I35" s="15">
        <f t="shared" si="6"/>
        <v>3298</v>
      </c>
      <c r="J35" s="16">
        <f t="shared" si="7"/>
        <v>550</v>
      </c>
    </row>
    <row r="36" spans="1:10">
      <c r="A36" s="60">
        <f t="shared" si="8"/>
        <v>72801</v>
      </c>
      <c r="B36" s="60">
        <f t="shared" si="3"/>
        <v>76500</v>
      </c>
      <c r="C36" s="8">
        <f t="shared" si="4"/>
        <v>31</v>
      </c>
      <c r="D36" s="28">
        <v>76500</v>
      </c>
      <c r="E36" s="10">
        <f>+ROUND(D36*0.0469*0.3,0)</f>
        <v>1076</v>
      </c>
      <c r="F36" s="11">
        <f t="shared" si="9"/>
        <v>2152</v>
      </c>
      <c r="G36" s="11">
        <f t="shared" si="1"/>
        <v>3228</v>
      </c>
      <c r="H36" s="12">
        <f t="shared" si="2"/>
        <v>4304</v>
      </c>
      <c r="I36" s="13">
        <f t="shared" si="6"/>
        <v>3466</v>
      </c>
      <c r="J36" s="14">
        <f t="shared" si="7"/>
        <v>578</v>
      </c>
    </row>
    <row r="37" spans="1:10">
      <c r="A37" s="60">
        <f t="shared" si="8"/>
        <v>76501</v>
      </c>
      <c r="B37" s="60">
        <f t="shared" si="3"/>
        <v>80200</v>
      </c>
      <c r="C37" s="8">
        <f t="shared" si="4"/>
        <v>32</v>
      </c>
      <c r="D37" s="28">
        <v>80200</v>
      </c>
      <c r="E37" s="10">
        <f t="shared" si="5"/>
        <v>1128</v>
      </c>
      <c r="F37" s="11">
        <f t="shared" si="9"/>
        <v>2256</v>
      </c>
      <c r="G37" s="11">
        <f t="shared" si="1"/>
        <v>3384</v>
      </c>
      <c r="H37" s="12">
        <f t="shared" si="2"/>
        <v>4512</v>
      </c>
      <c r="I37" s="15">
        <f t="shared" si="6"/>
        <v>3633</v>
      </c>
      <c r="J37" s="16">
        <f t="shared" si="7"/>
        <v>606</v>
      </c>
    </row>
    <row r="38" spans="1:10">
      <c r="A38" s="60">
        <f t="shared" si="8"/>
        <v>80201</v>
      </c>
      <c r="B38" s="60">
        <f t="shared" si="3"/>
        <v>83900</v>
      </c>
      <c r="C38" s="8">
        <f t="shared" si="4"/>
        <v>33</v>
      </c>
      <c r="D38" s="9">
        <v>83900</v>
      </c>
      <c r="E38" s="10">
        <f t="shared" si="5"/>
        <v>1180</v>
      </c>
      <c r="F38" s="11">
        <f t="shared" si="9"/>
        <v>2360</v>
      </c>
      <c r="G38" s="11">
        <f t="shared" si="1"/>
        <v>3540</v>
      </c>
      <c r="H38" s="12">
        <f t="shared" si="2"/>
        <v>4720</v>
      </c>
      <c r="I38" s="15">
        <f t="shared" si="6"/>
        <v>3801</v>
      </c>
      <c r="J38" s="16">
        <f t="shared" si="7"/>
        <v>634</v>
      </c>
    </row>
    <row r="39" spans="1:10">
      <c r="A39" s="60">
        <f t="shared" si="8"/>
        <v>83901</v>
      </c>
      <c r="B39" s="60">
        <f t="shared" si="3"/>
        <v>87600</v>
      </c>
      <c r="C39" s="17">
        <f t="shared" si="4"/>
        <v>34</v>
      </c>
      <c r="D39" s="18">
        <v>87600</v>
      </c>
      <c r="E39" s="19">
        <f t="shared" si="5"/>
        <v>1233</v>
      </c>
      <c r="F39" s="20">
        <f t="shared" si="9"/>
        <v>2466</v>
      </c>
      <c r="G39" s="20">
        <f t="shared" si="1"/>
        <v>3699</v>
      </c>
      <c r="H39" s="25">
        <f t="shared" si="2"/>
        <v>4932</v>
      </c>
      <c r="I39" s="15">
        <f t="shared" si="6"/>
        <v>3969</v>
      </c>
      <c r="J39" s="16">
        <f t="shared" si="7"/>
        <v>661</v>
      </c>
    </row>
    <row r="40" spans="1:10">
      <c r="A40" s="60">
        <f t="shared" si="8"/>
        <v>87601</v>
      </c>
      <c r="B40" s="60">
        <f t="shared" si="3"/>
        <v>92100</v>
      </c>
      <c r="C40" s="8">
        <f t="shared" si="4"/>
        <v>35</v>
      </c>
      <c r="D40" s="9">
        <v>92100</v>
      </c>
      <c r="E40" s="10">
        <f>+ROUND(D40*0.0469*0.3,0)</f>
        <v>1296</v>
      </c>
      <c r="F40" s="11">
        <f t="shared" si="9"/>
        <v>2592</v>
      </c>
      <c r="G40" s="10">
        <f t="shared" si="1"/>
        <v>3888</v>
      </c>
      <c r="H40" s="27">
        <f t="shared" si="2"/>
        <v>5184</v>
      </c>
      <c r="I40" s="13">
        <f t="shared" si="6"/>
        <v>4173</v>
      </c>
      <c r="J40" s="14">
        <f t="shared" si="7"/>
        <v>695</v>
      </c>
    </row>
    <row r="41" spans="1:10">
      <c r="A41" s="60">
        <f t="shared" si="8"/>
        <v>92101</v>
      </c>
      <c r="B41" s="60">
        <f t="shared" si="3"/>
        <v>96600</v>
      </c>
      <c r="C41" s="8">
        <f t="shared" si="4"/>
        <v>36</v>
      </c>
      <c r="D41" s="9">
        <v>96600</v>
      </c>
      <c r="E41" s="10">
        <f t="shared" si="5"/>
        <v>1359</v>
      </c>
      <c r="F41" s="11">
        <f t="shared" si="9"/>
        <v>2718</v>
      </c>
      <c r="G41" s="10">
        <f t="shared" si="1"/>
        <v>4077</v>
      </c>
      <c r="H41" s="27">
        <f t="shared" si="2"/>
        <v>5436</v>
      </c>
      <c r="I41" s="15">
        <f t="shared" si="6"/>
        <v>4377</v>
      </c>
      <c r="J41" s="16">
        <f t="shared" si="7"/>
        <v>729</v>
      </c>
    </row>
    <row r="42" spans="1:10">
      <c r="A42" s="60">
        <f t="shared" si="8"/>
        <v>96601</v>
      </c>
      <c r="B42" s="60">
        <f t="shared" si="3"/>
        <v>101100</v>
      </c>
      <c r="C42" s="8">
        <f t="shared" si="4"/>
        <v>37</v>
      </c>
      <c r="D42" s="9">
        <v>101100</v>
      </c>
      <c r="E42" s="10">
        <f t="shared" si="5"/>
        <v>1422</v>
      </c>
      <c r="F42" s="11">
        <f t="shared" si="9"/>
        <v>2844</v>
      </c>
      <c r="G42" s="10">
        <f t="shared" si="1"/>
        <v>4266</v>
      </c>
      <c r="H42" s="27">
        <f t="shared" si="2"/>
        <v>5688</v>
      </c>
      <c r="I42" s="15">
        <f t="shared" si="6"/>
        <v>4580</v>
      </c>
      <c r="J42" s="16">
        <f t="shared" si="7"/>
        <v>763</v>
      </c>
    </row>
    <row r="43" spans="1:10">
      <c r="A43" s="60">
        <f t="shared" si="8"/>
        <v>101101</v>
      </c>
      <c r="B43" s="60">
        <f t="shared" si="3"/>
        <v>105600</v>
      </c>
      <c r="C43" s="8">
        <f t="shared" si="4"/>
        <v>38</v>
      </c>
      <c r="D43" s="9">
        <v>105600</v>
      </c>
      <c r="E43" s="10">
        <f t="shared" si="5"/>
        <v>1486</v>
      </c>
      <c r="F43" s="11">
        <f t="shared" si="9"/>
        <v>2972</v>
      </c>
      <c r="G43" s="10">
        <f t="shared" si="1"/>
        <v>4458</v>
      </c>
      <c r="H43" s="27">
        <f t="shared" si="2"/>
        <v>5944</v>
      </c>
      <c r="I43" s="15">
        <f t="shared" si="6"/>
        <v>4784</v>
      </c>
      <c r="J43" s="16">
        <f t="shared" si="7"/>
        <v>797</v>
      </c>
    </row>
    <row r="44" spans="1:10">
      <c r="A44" s="60">
        <f t="shared" si="8"/>
        <v>105601</v>
      </c>
      <c r="B44" s="60">
        <f t="shared" si="3"/>
        <v>110100</v>
      </c>
      <c r="C44" s="17">
        <f t="shared" si="4"/>
        <v>39</v>
      </c>
      <c r="D44" s="18">
        <v>110100</v>
      </c>
      <c r="E44" s="19">
        <f t="shared" si="5"/>
        <v>1549</v>
      </c>
      <c r="F44" s="20">
        <f t="shared" si="9"/>
        <v>3098</v>
      </c>
      <c r="G44" s="19">
        <f t="shared" si="1"/>
        <v>4647</v>
      </c>
      <c r="H44" s="21">
        <f t="shared" si="2"/>
        <v>6196</v>
      </c>
      <c r="I44" s="15">
        <f t="shared" si="6"/>
        <v>4988</v>
      </c>
      <c r="J44" s="16">
        <f t="shared" si="7"/>
        <v>831</v>
      </c>
    </row>
    <row r="45" spans="1:10">
      <c r="A45" s="60">
        <f t="shared" si="8"/>
        <v>110101</v>
      </c>
      <c r="B45" s="60">
        <f t="shared" si="3"/>
        <v>115500</v>
      </c>
      <c r="C45" s="8">
        <f t="shared" si="4"/>
        <v>40</v>
      </c>
      <c r="D45" s="28">
        <v>115500</v>
      </c>
      <c r="E45" s="10">
        <f>+ROUND(D45*0.0469*0.3,0)</f>
        <v>1625</v>
      </c>
      <c r="F45" s="11">
        <f t="shared" si="9"/>
        <v>3250</v>
      </c>
      <c r="G45" s="11">
        <f t="shared" si="1"/>
        <v>4875</v>
      </c>
      <c r="H45" s="12">
        <f t="shared" si="2"/>
        <v>6500</v>
      </c>
      <c r="I45" s="13">
        <f t="shared" si="6"/>
        <v>5233</v>
      </c>
      <c r="J45" s="14">
        <f t="shared" si="7"/>
        <v>872</v>
      </c>
    </row>
    <row r="46" spans="1:10">
      <c r="A46" s="60">
        <f t="shared" si="8"/>
        <v>115501</v>
      </c>
      <c r="B46" s="60">
        <f t="shared" si="3"/>
        <v>120900</v>
      </c>
      <c r="C46" s="8">
        <f t="shared" si="4"/>
        <v>41</v>
      </c>
      <c r="D46" s="28">
        <v>120900</v>
      </c>
      <c r="E46" s="10">
        <f t="shared" si="5"/>
        <v>1701</v>
      </c>
      <c r="F46" s="11">
        <f t="shared" si="9"/>
        <v>3402</v>
      </c>
      <c r="G46" s="11">
        <f t="shared" si="1"/>
        <v>5103</v>
      </c>
      <c r="H46" s="12">
        <f t="shared" si="2"/>
        <v>6804</v>
      </c>
      <c r="I46" s="15">
        <f t="shared" si="6"/>
        <v>5477</v>
      </c>
      <c r="J46" s="16">
        <f t="shared" si="7"/>
        <v>913</v>
      </c>
    </row>
    <row r="47" spans="1:10">
      <c r="A47" s="60">
        <f t="shared" si="8"/>
        <v>120901</v>
      </c>
      <c r="B47" s="60">
        <f t="shared" si="3"/>
        <v>126300</v>
      </c>
      <c r="C47" s="8">
        <f t="shared" si="4"/>
        <v>42</v>
      </c>
      <c r="D47" s="9">
        <v>126300</v>
      </c>
      <c r="E47" s="10">
        <f t="shared" si="5"/>
        <v>1777</v>
      </c>
      <c r="F47" s="11">
        <f t="shared" si="9"/>
        <v>3554</v>
      </c>
      <c r="G47" s="11">
        <f t="shared" si="1"/>
        <v>5331</v>
      </c>
      <c r="H47" s="12">
        <f t="shared" si="2"/>
        <v>7108</v>
      </c>
      <c r="I47" s="15">
        <f t="shared" si="6"/>
        <v>5722</v>
      </c>
      <c r="J47" s="16">
        <f t="shared" si="7"/>
        <v>954</v>
      </c>
    </row>
    <row r="48" spans="1:10">
      <c r="A48" s="60">
        <f t="shared" si="8"/>
        <v>126301</v>
      </c>
      <c r="B48" s="60">
        <f t="shared" si="3"/>
        <v>131700</v>
      </c>
      <c r="C48" s="8">
        <f>+C47+1</f>
        <v>43</v>
      </c>
      <c r="D48" s="9">
        <v>131700</v>
      </c>
      <c r="E48" s="10">
        <f t="shared" si="5"/>
        <v>1853</v>
      </c>
      <c r="F48" s="11">
        <f t="shared" si="9"/>
        <v>3706</v>
      </c>
      <c r="G48" s="11">
        <f t="shared" si="1"/>
        <v>5559</v>
      </c>
      <c r="H48" s="12">
        <f t="shared" si="2"/>
        <v>7412</v>
      </c>
      <c r="I48" s="15">
        <f t="shared" si="6"/>
        <v>5967</v>
      </c>
      <c r="J48" s="16">
        <f t="shared" si="7"/>
        <v>994</v>
      </c>
    </row>
    <row r="49" spans="1:10">
      <c r="A49" s="60">
        <f t="shared" si="8"/>
        <v>131701</v>
      </c>
      <c r="B49" s="60">
        <f t="shared" si="3"/>
        <v>137100</v>
      </c>
      <c r="C49" s="8">
        <f t="shared" si="4"/>
        <v>44</v>
      </c>
      <c r="D49" s="28">
        <v>137100</v>
      </c>
      <c r="E49" s="10">
        <f t="shared" si="5"/>
        <v>1929</v>
      </c>
      <c r="F49" s="11">
        <f t="shared" si="9"/>
        <v>3858</v>
      </c>
      <c r="G49" s="11">
        <f t="shared" si="1"/>
        <v>5787</v>
      </c>
      <c r="H49" s="12">
        <f t="shared" si="2"/>
        <v>7716</v>
      </c>
      <c r="I49" s="15">
        <f t="shared" si="6"/>
        <v>6211</v>
      </c>
      <c r="J49" s="16">
        <f t="shared" si="7"/>
        <v>1035</v>
      </c>
    </row>
    <row r="50" spans="1:10">
      <c r="A50" s="60">
        <f t="shared" si="8"/>
        <v>137101</v>
      </c>
      <c r="B50" s="60">
        <f t="shared" si="3"/>
        <v>142500</v>
      </c>
      <c r="C50" s="8">
        <f t="shared" si="4"/>
        <v>45</v>
      </c>
      <c r="D50" s="28">
        <v>142500</v>
      </c>
      <c r="E50" s="10">
        <f>+ROUND(D50*0.0469*0.3,0)</f>
        <v>2005</v>
      </c>
      <c r="F50" s="11">
        <f t="shared" si="9"/>
        <v>4010</v>
      </c>
      <c r="G50" s="11">
        <f t="shared" si="1"/>
        <v>6015</v>
      </c>
      <c r="H50" s="12">
        <f t="shared" si="2"/>
        <v>8020</v>
      </c>
      <c r="I50" s="15">
        <f t="shared" si="6"/>
        <v>6456</v>
      </c>
      <c r="J50" s="16">
        <f t="shared" si="7"/>
        <v>1076</v>
      </c>
    </row>
    <row r="51" spans="1:10">
      <c r="A51" s="60">
        <f t="shared" si="8"/>
        <v>142501</v>
      </c>
      <c r="B51" s="60">
        <f t="shared" si="3"/>
        <v>147900</v>
      </c>
      <c r="C51" s="8">
        <f t="shared" si="4"/>
        <v>46</v>
      </c>
      <c r="D51" s="9">
        <v>147900</v>
      </c>
      <c r="E51" s="10">
        <f t="shared" si="5"/>
        <v>2081</v>
      </c>
      <c r="F51" s="11">
        <f t="shared" si="9"/>
        <v>4162</v>
      </c>
      <c r="G51" s="11">
        <f t="shared" si="1"/>
        <v>6243</v>
      </c>
      <c r="H51" s="12">
        <f t="shared" si="2"/>
        <v>8324</v>
      </c>
      <c r="I51" s="15">
        <f t="shared" si="6"/>
        <v>6701</v>
      </c>
      <c r="J51" s="16">
        <f t="shared" si="7"/>
        <v>1117</v>
      </c>
    </row>
    <row r="52" spans="1:10">
      <c r="A52" s="60">
        <f t="shared" si="8"/>
        <v>147901</v>
      </c>
      <c r="B52" s="60">
        <f t="shared" si="3"/>
        <v>150000</v>
      </c>
      <c r="C52" s="17">
        <f>+C51+1</f>
        <v>47</v>
      </c>
      <c r="D52" s="18">
        <v>150000</v>
      </c>
      <c r="E52" s="19">
        <f t="shared" si="5"/>
        <v>2111</v>
      </c>
      <c r="F52" s="20">
        <f t="shared" si="9"/>
        <v>4222</v>
      </c>
      <c r="G52" s="20">
        <f t="shared" si="1"/>
        <v>6333</v>
      </c>
      <c r="H52" s="25">
        <f t="shared" si="2"/>
        <v>8444</v>
      </c>
      <c r="I52" s="22">
        <f t="shared" si="6"/>
        <v>6796</v>
      </c>
      <c r="J52" s="23">
        <f t="shared" si="7"/>
        <v>1133</v>
      </c>
    </row>
    <row r="53" spans="1:10">
      <c r="A53" s="60">
        <f t="shared" si="8"/>
        <v>150001</v>
      </c>
      <c r="B53" s="60">
        <f t="shared" si="3"/>
        <v>156400</v>
      </c>
      <c r="C53" s="8">
        <f t="shared" si="4"/>
        <v>48</v>
      </c>
      <c r="D53" s="28">
        <v>156400</v>
      </c>
      <c r="E53" s="10">
        <f>+ROUND(D53*0.0469*0.3,0)</f>
        <v>2201</v>
      </c>
      <c r="F53" s="11">
        <f t="shared" si="9"/>
        <v>4402</v>
      </c>
      <c r="G53" s="11">
        <f t="shared" si="1"/>
        <v>6603</v>
      </c>
      <c r="H53" s="12">
        <f t="shared" si="2"/>
        <v>8804</v>
      </c>
      <c r="I53" s="13">
        <f t="shared" si="6"/>
        <v>7086</v>
      </c>
      <c r="J53" s="14">
        <f t="shared" si="7"/>
        <v>1181</v>
      </c>
    </row>
    <row r="54" spans="1:10">
      <c r="A54" s="60">
        <f t="shared" si="8"/>
        <v>156401</v>
      </c>
      <c r="B54" s="60">
        <f t="shared" si="3"/>
        <v>162800</v>
      </c>
      <c r="C54" s="8">
        <f t="shared" si="4"/>
        <v>49</v>
      </c>
      <c r="D54" s="28">
        <v>162800</v>
      </c>
      <c r="E54" s="10">
        <f t="shared" si="5"/>
        <v>2291</v>
      </c>
      <c r="F54" s="11">
        <f t="shared" si="9"/>
        <v>4582</v>
      </c>
      <c r="G54" s="11">
        <f t="shared" si="1"/>
        <v>6873</v>
      </c>
      <c r="H54" s="12">
        <f t="shared" si="2"/>
        <v>9164</v>
      </c>
      <c r="I54" s="15">
        <f t="shared" si="6"/>
        <v>7376</v>
      </c>
      <c r="J54" s="16">
        <f t="shared" si="7"/>
        <v>1229</v>
      </c>
    </row>
    <row r="55" spans="1:10">
      <c r="A55" s="60">
        <f t="shared" si="8"/>
        <v>162801</v>
      </c>
      <c r="B55" s="60">
        <f t="shared" si="3"/>
        <v>169200</v>
      </c>
      <c r="C55" s="8">
        <f t="shared" si="4"/>
        <v>50</v>
      </c>
      <c r="D55" s="9">
        <v>169200</v>
      </c>
      <c r="E55" s="10">
        <f t="shared" si="5"/>
        <v>2381</v>
      </c>
      <c r="F55" s="11">
        <f t="shared" si="9"/>
        <v>4762</v>
      </c>
      <c r="G55" s="11">
        <f t="shared" si="1"/>
        <v>7143</v>
      </c>
      <c r="H55" s="12">
        <f t="shared" si="2"/>
        <v>9524</v>
      </c>
      <c r="I55" s="15">
        <f t="shared" si="6"/>
        <v>7666</v>
      </c>
      <c r="J55" s="16">
        <f t="shared" si="7"/>
        <v>1278</v>
      </c>
    </row>
    <row r="56" spans="1:10">
      <c r="A56" s="60">
        <f t="shared" si="8"/>
        <v>169201</v>
      </c>
      <c r="B56" s="60">
        <f t="shared" si="3"/>
        <v>175600</v>
      </c>
      <c r="C56" s="8">
        <f>+C55+1</f>
        <v>51</v>
      </c>
      <c r="D56" s="9">
        <v>175600</v>
      </c>
      <c r="E56" s="10">
        <f t="shared" si="5"/>
        <v>2471</v>
      </c>
      <c r="F56" s="11">
        <f t="shared" si="9"/>
        <v>4942</v>
      </c>
      <c r="G56" s="11">
        <f t="shared" si="1"/>
        <v>7413</v>
      </c>
      <c r="H56" s="12">
        <f t="shared" si="2"/>
        <v>9884</v>
      </c>
      <c r="I56" s="15">
        <f t="shared" si="6"/>
        <v>7956</v>
      </c>
      <c r="J56" s="16">
        <f t="shared" si="7"/>
        <v>1326</v>
      </c>
    </row>
    <row r="57" spans="1:10" ht="17.25" thickBot="1">
      <c r="A57" s="60">
        <f t="shared" si="8"/>
        <v>175601</v>
      </c>
      <c r="B57" s="60">
        <f t="shared" si="3"/>
        <v>182000</v>
      </c>
      <c r="C57" s="29">
        <f t="shared" si="4"/>
        <v>52</v>
      </c>
      <c r="D57" s="30">
        <v>182000</v>
      </c>
      <c r="E57" s="31">
        <f t="shared" si="5"/>
        <v>2561</v>
      </c>
      <c r="F57" s="32">
        <f t="shared" si="9"/>
        <v>5122</v>
      </c>
      <c r="G57" s="32">
        <f t="shared" si="1"/>
        <v>7683</v>
      </c>
      <c r="H57" s="33">
        <f t="shared" si="2"/>
        <v>10244</v>
      </c>
      <c r="I57" s="34">
        <f t="shared" si="6"/>
        <v>8246</v>
      </c>
      <c r="J57" s="35">
        <f t="shared" si="7"/>
        <v>1374</v>
      </c>
    </row>
    <row r="58" spans="1:10" s="36" customFormat="1">
      <c r="A58" s="59"/>
      <c r="B58" s="59"/>
      <c r="C58" s="36" t="s">
        <v>16</v>
      </c>
      <c r="J58" s="37" t="s">
        <v>17</v>
      </c>
    </row>
    <row r="59" spans="1:10">
      <c r="A59" s="59"/>
      <c r="B59" s="59"/>
      <c r="C59" s="527" t="s">
        <v>18</v>
      </c>
      <c r="D59" s="527"/>
      <c r="E59" s="527"/>
      <c r="F59" s="527"/>
      <c r="G59" s="527"/>
      <c r="H59" s="527"/>
      <c r="I59" s="527"/>
    </row>
    <row r="60" spans="1:10" s="36" customFormat="1" ht="31.15" customHeight="1">
      <c r="A60" s="59"/>
      <c r="B60" s="59"/>
      <c r="C60" s="527" t="s">
        <v>19</v>
      </c>
      <c r="D60" s="527"/>
      <c r="E60" s="527"/>
      <c r="F60" s="527"/>
      <c r="G60" s="527"/>
      <c r="H60" s="527"/>
      <c r="I60" s="527"/>
    </row>
    <row r="61" spans="1:10" s="36" customFormat="1">
      <c r="A61" s="59"/>
      <c r="B61" s="59"/>
      <c r="C61" s="527" t="s">
        <v>20</v>
      </c>
      <c r="D61" s="527"/>
      <c r="E61" s="527"/>
      <c r="F61" s="527"/>
      <c r="G61" s="527"/>
      <c r="H61" s="527"/>
      <c r="I61" s="527"/>
    </row>
    <row r="62" spans="1:10">
      <c r="C62" s="38"/>
      <c r="D62" s="38"/>
      <c r="E62" s="38"/>
      <c r="F62" s="38"/>
      <c r="G62" s="38"/>
      <c r="H62" s="38"/>
      <c r="I62" s="38"/>
    </row>
    <row r="63" spans="1:10">
      <c r="C63" s="38"/>
      <c r="D63" s="38"/>
      <c r="E63" s="38"/>
      <c r="F63" s="38"/>
      <c r="G63" s="38"/>
      <c r="H63" s="38"/>
      <c r="I63" s="38"/>
    </row>
    <row r="64" spans="1:10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</sheetData>
  <sheetProtection password="C7F9" sheet="1" objects="1" scenarios="1" selectLockedCells="1" selectUnlockedCells="1"/>
  <mergeCells count="8">
    <mergeCell ref="C61:I61"/>
    <mergeCell ref="C4:C5"/>
    <mergeCell ref="E4:H4"/>
    <mergeCell ref="I4:I5"/>
    <mergeCell ref="J4:J5"/>
    <mergeCell ref="C59:I59"/>
    <mergeCell ref="C60:I60"/>
    <mergeCell ref="D4:D5"/>
  </mergeCells>
  <phoneticPr fontId="12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BE42"/>
  <sheetViews>
    <sheetView zoomScaleNormal="100" workbookViewId="0">
      <pane xSplit="1" ySplit="6" topLeftCell="B7" activePane="bottomRight" state="frozen"/>
      <selection activeCell="C25" sqref="C25"/>
      <selection pane="topRight" activeCell="C25" sqref="C25"/>
      <selection pane="bottomLeft" activeCell="C25" sqref="C25"/>
      <selection pane="bottomRight" activeCell="C25" sqref="C25"/>
    </sheetView>
  </sheetViews>
  <sheetFormatPr defaultRowHeight="16.5"/>
  <cols>
    <col min="1" max="1" width="8.875" style="45" customWidth="1"/>
    <col min="2" max="29" width="6.625" style="45" customWidth="1"/>
    <col min="30" max="255" width="9" style="45"/>
    <col min="256" max="256" width="8.875" style="45" customWidth="1"/>
    <col min="257" max="284" width="6.625" style="45" customWidth="1"/>
    <col min="285" max="285" width="3.25" style="45" customWidth="1"/>
    <col min="286" max="511" width="9" style="45"/>
    <col min="512" max="512" width="8.875" style="45" customWidth="1"/>
    <col min="513" max="540" width="6.625" style="45" customWidth="1"/>
    <col min="541" max="541" width="3.25" style="45" customWidth="1"/>
    <col min="542" max="767" width="9" style="45"/>
    <col min="768" max="768" width="8.875" style="45" customWidth="1"/>
    <col min="769" max="796" width="6.625" style="45" customWidth="1"/>
    <col min="797" max="797" width="3.25" style="45" customWidth="1"/>
    <col min="798" max="1023" width="9" style="45"/>
    <col min="1024" max="1024" width="8.875" style="45" customWidth="1"/>
    <col min="1025" max="1052" width="6.625" style="45" customWidth="1"/>
    <col min="1053" max="1053" width="3.25" style="45" customWidth="1"/>
    <col min="1054" max="1279" width="9" style="45"/>
    <col min="1280" max="1280" width="8.875" style="45" customWidth="1"/>
    <col min="1281" max="1308" width="6.625" style="45" customWidth="1"/>
    <col min="1309" max="1309" width="3.25" style="45" customWidth="1"/>
    <col min="1310" max="1535" width="9" style="45"/>
    <col min="1536" max="1536" width="8.875" style="45" customWidth="1"/>
    <col min="1537" max="1564" width="6.625" style="45" customWidth="1"/>
    <col min="1565" max="1565" width="3.25" style="45" customWidth="1"/>
    <col min="1566" max="1791" width="9" style="45"/>
    <col min="1792" max="1792" width="8.875" style="45" customWidth="1"/>
    <col min="1793" max="1820" width="6.625" style="45" customWidth="1"/>
    <col min="1821" max="1821" width="3.25" style="45" customWidth="1"/>
    <col min="1822" max="2047" width="9" style="45"/>
    <col min="2048" max="2048" width="8.875" style="45" customWidth="1"/>
    <col min="2049" max="2076" width="6.625" style="45" customWidth="1"/>
    <col min="2077" max="2077" width="3.25" style="45" customWidth="1"/>
    <col min="2078" max="2303" width="9" style="45"/>
    <col min="2304" max="2304" width="8.875" style="45" customWidth="1"/>
    <col min="2305" max="2332" width="6.625" style="45" customWidth="1"/>
    <col min="2333" max="2333" width="3.25" style="45" customWidth="1"/>
    <col min="2334" max="2559" width="9" style="45"/>
    <col min="2560" max="2560" width="8.875" style="45" customWidth="1"/>
    <col min="2561" max="2588" width="6.625" style="45" customWidth="1"/>
    <col min="2589" max="2589" width="3.25" style="45" customWidth="1"/>
    <col min="2590" max="2815" width="9" style="45"/>
    <col min="2816" max="2816" width="8.875" style="45" customWidth="1"/>
    <col min="2817" max="2844" width="6.625" style="45" customWidth="1"/>
    <col min="2845" max="2845" width="3.25" style="45" customWidth="1"/>
    <col min="2846" max="3071" width="9" style="45"/>
    <col min="3072" max="3072" width="8.875" style="45" customWidth="1"/>
    <col min="3073" max="3100" width="6.625" style="45" customWidth="1"/>
    <col min="3101" max="3101" width="3.25" style="45" customWidth="1"/>
    <col min="3102" max="3327" width="9" style="45"/>
    <col min="3328" max="3328" width="8.875" style="45" customWidth="1"/>
    <col min="3329" max="3356" width="6.625" style="45" customWidth="1"/>
    <col min="3357" max="3357" width="3.25" style="45" customWidth="1"/>
    <col min="3358" max="3583" width="9" style="45"/>
    <col min="3584" max="3584" width="8.875" style="45" customWidth="1"/>
    <col min="3585" max="3612" width="6.625" style="45" customWidth="1"/>
    <col min="3613" max="3613" width="3.25" style="45" customWidth="1"/>
    <col min="3614" max="3839" width="9" style="45"/>
    <col min="3840" max="3840" width="8.875" style="45" customWidth="1"/>
    <col min="3841" max="3868" width="6.625" style="45" customWidth="1"/>
    <col min="3869" max="3869" width="3.25" style="45" customWidth="1"/>
    <col min="3870" max="4095" width="9" style="45"/>
    <col min="4096" max="4096" width="8.875" style="45" customWidth="1"/>
    <col min="4097" max="4124" width="6.625" style="45" customWidth="1"/>
    <col min="4125" max="4125" width="3.25" style="45" customWidth="1"/>
    <col min="4126" max="4351" width="9" style="45"/>
    <col min="4352" max="4352" width="8.875" style="45" customWidth="1"/>
    <col min="4353" max="4380" width="6.625" style="45" customWidth="1"/>
    <col min="4381" max="4381" width="3.25" style="45" customWidth="1"/>
    <col min="4382" max="4607" width="9" style="45"/>
    <col min="4608" max="4608" width="8.875" style="45" customWidth="1"/>
    <col min="4609" max="4636" width="6.625" style="45" customWidth="1"/>
    <col min="4637" max="4637" width="3.25" style="45" customWidth="1"/>
    <col min="4638" max="4863" width="9" style="45"/>
    <col min="4864" max="4864" width="8.875" style="45" customWidth="1"/>
    <col min="4865" max="4892" width="6.625" style="45" customWidth="1"/>
    <col min="4893" max="4893" width="3.25" style="45" customWidth="1"/>
    <col min="4894" max="5119" width="9" style="45"/>
    <col min="5120" max="5120" width="8.875" style="45" customWidth="1"/>
    <col min="5121" max="5148" width="6.625" style="45" customWidth="1"/>
    <col min="5149" max="5149" width="3.25" style="45" customWidth="1"/>
    <col min="5150" max="5375" width="9" style="45"/>
    <col min="5376" max="5376" width="8.875" style="45" customWidth="1"/>
    <col min="5377" max="5404" width="6.625" style="45" customWidth="1"/>
    <col min="5405" max="5405" width="3.25" style="45" customWidth="1"/>
    <col min="5406" max="5631" width="9" style="45"/>
    <col min="5632" max="5632" width="8.875" style="45" customWidth="1"/>
    <col min="5633" max="5660" width="6.625" style="45" customWidth="1"/>
    <col min="5661" max="5661" width="3.25" style="45" customWidth="1"/>
    <col min="5662" max="5887" width="9" style="45"/>
    <col min="5888" max="5888" width="8.875" style="45" customWidth="1"/>
    <col min="5889" max="5916" width="6.625" style="45" customWidth="1"/>
    <col min="5917" max="5917" width="3.25" style="45" customWidth="1"/>
    <col min="5918" max="6143" width="9" style="45"/>
    <col min="6144" max="6144" width="8.875" style="45" customWidth="1"/>
    <col min="6145" max="6172" width="6.625" style="45" customWidth="1"/>
    <col min="6173" max="6173" width="3.25" style="45" customWidth="1"/>
    <col min="6174" max="6399" width="9" style="45"/>
    <col min="6400" max="6400" width="8.875" style="45" customWidth="1"/>
    <col min="6401" max="6428" width="6.625" style="45" customWidth="1"/>
    <col min="6429" max="6429" width="3.25" style="45" customWidth="1"/>
    <col min="6430" max="6655" width="9" style="45"/>
    <col min="6656" max="6656" width="8.875" style="45" customWidth="1"/>
    <col min="6657" max="6684" width="6.625" style="45" customWidth="1"/>
    <col min="6685" max="6685" width="3.25" style="45" customWidth="1"/>
    <col min="6686" max="6911" width="9" style="45"/>
    <col min="6912" max="6912" width="8.875" style="45" customWidth="1"/>
    <col min="6913" max="6940" width="6.625" style="45" customWidth="1"/>
    <col min="6941" max="6941" width="3.25" style="45" customWidth="1"/>
    <col min="6942" max="7167" width="9" style="45"/>
    <col min="7168" max="7168" width="8.875" style="45" customWidth="1"/>
    <col min="7169" max="7196" width="6.625" style="45" customWidth="1"/>
    <col min="7197" max="7197" width="3.25" style="45" customWidth="1"/>
    <col min="7198" max="7423" width="9" style="45"/>
    <col min="7424" max="7424" width="8.875" style="45" customWidth="1"/>
    <col min="7425" max="7452" width="6.625" style="45" customWidth="1"/>
    <col min="7453" max="7453" width="3.25" style="45" customWidth="1"/>
    <col min="7454" max="7679" width="9" style="45"/>
    <col min="7680" max="7680" width="8.875" style="45" customWidth="1"/>
    <col min="7681" max="7708" width="6.625" style="45" customWidth="1"/>
    <col min="7709" max="7709" width="3.25" style="45" customWidth="1"/>
    <col min="7710" max="7935" width="9" style="45"/>
    <col min="7936" max="7936" width="8.875" style="45" customWidth="1"/>
    <col min="7937" max="7964" width="6.625" style="45" customWidth="1"/>
    <col min="7965" max="7965" width="3.25" style="45" customWidth="1"/>
    <col min="7966" max="8191" width="9" style="45"/>
    <col min="8192" max="8192" width="8.875" style="45" customWidth="1"/>
    <col min="8193" max="8220" width="6.625" style="45" customWidth="1"/>
    <col min="8221" max="8221" width="3.25" style="45" customWidth="1"/>
    <col min="8222" max="8447" width="9" style="45"/>
    <col min="8448" max="8448" width="8.875" style="45" customWidth="1"/>
    <col min="8449" max="8476" width="6.625" style="45" customWidth="1"/>
    <col min="8477" max="8477" width="3.25" style="45" customWidth="1"/>
    <col min="8478" max="8703" width="9" style="45"/>
    <col min="8704" max="8704" width="8.875" style="45" customWidth="1"/>
    <col min="8705" max="8732" width="6.625" style="45" customWidth="1"/>
    <col min="8733" max="8733" width="3.25" style="45" customWidth="1"/>
    <col min="8734" max="8959" width="9" style="45"/>
    <col min="8960" max="8960" width="8.875" style="45" customWidth="1"/>
    <col min="8961" max="8988" width="6.625" style="45" customWidth="1"/>
    <col min="8989" max="8989" width="3.25" style="45" customWidth="1"/>
    <col min="8990" max="9215" width="9" style="45"/>
    <col min="9216" max="9216" width="8.875" style="45" customWidth="1"/>
    <col min="9217" max="9244" width="6.625" style="45" customWidth="1"/>
    <col min="9245" max="9245" width="3.25" style="45" customWidth="1"/>
    <col min="9246" max="9471" width="9" style="45"/>
    <col min="9472" max="9472" width="8.875" style="45" customWidth="1"/>
    <col min="9473" max="9500" width="6.625" style="45" customWidth="1"/>
    <col min="9501" max="9501" width="3.25" style="45" customWidth="1"/>
    <col min="9502" max="9727" width="9" style="45"/>
    <col min="9728" max="9728" width="8.875" style="45" customWidth="1"/>
    <col min="9729" max="9756" width="6.625" style="45" customWidth="1"/>
    <col min="9757" max="9757" width="3.25" style="45" customWidth="1"/>
    <col min="9758" max="9983" width="9" style="45"/>
    <col min="9984" max="9984" width="8.875" style="45" customWidth="1"/>
    <col min="9985" max="10012" width="6.625" style="45" customWidth="1"/>
    <col min="10013" max="10013" width="3.25" style="45" customWidth="1"/>
    <col min="10014" max="10239" width="9" style="45"/>
    <col min="10240" max="10240" width="8.875" style="45" customWidth="1"/>
    <col min="10241" max="10268" width="6.625" style="45" customWidth="1"/>
    <col min="10269" max="10269" width="3.25" style="45" customWidth="1"/>
    <col min="10270" max="10495" width="9" style="45"/>
    <col min="10496" max="10496" width="8.875" style="45" customWidth="1"/>
    <col min="10497" max="10524" width="6.625" style="45" customWidth="1"/>
    <col min="10525" max="10525" width="3.25" style="45" customWidth="1"/>
    <col min="10526" max="10751" width="9" style="45"/>
    <col min="10752" max="10752" width="8.875" style="45" customWidth="1"/>
    <col min="10753" max="10780" width="6.625" style="45" customWidth="1"/>
    <col min="10781" max="10781" width="3.25" style="45" customWidth="1"/>
    <col min="10782" max="11007" width="9" style="45"/>
    <col min="11008" max="11008" width="8.875" style="45" customWidth="1"/>
    <col min="11009" max="11036" width="6.625" style="45" customWidth="1"/>
    <col min="11037" max="11037" width="3.25" style="45" customWidth="1"/>
    <col min="11038" max="11263" width="9" style="45"/>
    <col min="11264" max="11264" width="8.875" style="45" customWidth="1"/>
    <col min="11265" max="11292" width="6.625" style="45" customWidth="1"/>
    <col min="11293" max="11293" width="3.25" style="45" customWidth="1"/>
    <col min="11294" max="11519" width="9" style="45"/>
    <col min="11520" max="11520" width="8.875" style="45" customWidth="1"/>
    <col min="11521" max="11548" width="6.625" style="45" customWidth="1"/>
    <col min="11549" max="11549" width="3.25" style="45" customWidth="1"/>
    <col min="11550" max="11775" width="9" style="45"/>
    <col min="11776" max="11776" width="8.875" style="45" customWidth="1"/>
    <col min="11777" max="11804" width="6.625" style="45" customWidth="1"/>
    <col min="11805" max="11805" width="3.25" style="45" customWidth="1"/>
    <col min="11806" max="12031" width="9" style="45"/>
    <col min="12032" max="12032" width="8.875" style="45" customWidth="1"/>
    <col min="12033" max="12060" width="6.625" style="45" customWidth="1"/>
    <col min="12061" max="12061" width="3.25" style="45" customWidth="1"/>
    <col min="12062" max="12287" width="9" style="45"/>
    <col min="12288" max="12288" width="8.875" style="45" customWidth="1"/>
    <col min="12289" max="12316" width="6.625" style="45" customWidth="1"/>
    <col min="12317" max="12317" width="3.25" style="45" customWidth="1"/>
    <col min="12318" max="12543" width="9" style="45"/>
    <col min="12544" max="12544" width="8.875" style="45" customWidth="1"/>
    <col min="12545" max="12572" width="6.625" style="45" customWidth="1"/>
    <col min="12573" max="12573" width="3.25" style="45" customWidth="1"/>
    <col min="12574" max="12799" width="9" style="45"/>
    <col min="12800" max="12800" width="8.875" style="45" customWidth="1"/>
    <col min="12801" max="12828" width="6.625" style="45" customWidth="1"/>
    <col min="12829" max="12829" width="3.25" style="45" customWidth="1"/>
    <col min="12830" max="13055" width="9" style="45"/>
    <col min="13056" max="13056" width="8.875" style="45" customWidth="1"/>
    <col min="13057" max="13084" width="6.625" style="45" customWidth="1"/>
    <col min="13085" max="13085" width="3.25" style="45" customWidth="1"/>
    <col min="13086" max="13311" width="9" style="45"/>
    <col min="13312" max="13312" width="8.875" style="45" customWidth="1"/>
    <col min="13313" max="13340" width="6.625" style="45" customWidth="1"/>
    <col min="13341" max="13341" width="3.25" style="45" customWidth="1"/>
    <col min="13342" max="13567" width="9" style="45"/>
    <col min="13568" max="13568" width="8.875" style="45" customWidth="1"/>
    <col min="13569" max="13596" width="6.625" style="45" customWidth="1"/>
    <col min="13597" max="13597" width="3.25" style="45" customWidth="1"/>
    <col min="13598" max="13823" width="9" style="45"/>
    <col min="13824" max="13824" width="8.875" style="45" customWidth="1"/>
    <col min="13825" max="13852" width="6.625" style="45" customWidth="1"/>
    <col min="13853" max="13853" width="3.25" style="45" customWidth="1"/>
    <col min="13854" max="14079" width="9" style="45"/>
    <col min="14080" max="14080" width="8.875" style="45" customWidth="1"/>
    <col min="14081" max="14108" width="6.625" style="45" customWidth="1"/>
    <col min="14109" max="14109" width="3.25" style="45" customWidth="1"/>
    <col min="14110" max="14335" width="9" style="45"/>
    <col min="14336" max="14336" width="8.875" style="45" customWidth="1"/>
    <col min="14337" max="14364" width="6.625" style="45" customWidth="1"/>
    <col min="14365" max="14365" width="3.25" style="45" customWidth="1"/>
    <col min="14366" max="14591" width="9" style="45"/>
    <col min="14592" max="14592" width="8.875" style="45" customWidth="1"/>
    <col min="14593" max="14620" width="6.625" style="45" customWidth="1"/>
    <col min="14621" max="14621" width="3.25" style="45" customWidth="1"/>
    <col min="14622" max="14847" width="9" style="45"/>
    <col min="14848" max="14848" width="8.875" style="45" customWidth="1"/>
    <col min="14849" max="14876" width="6.625" style="45" customWidth="1"/>
    <col min="14877" max="14877" width="3.25" style="45" customWidth="1"/>
    <col min="14878" max="15103" width="9" style="45"/>
    <col min="15104" max="15104" width="8.875" style="45" customWidth="1"/>
    <col min="15105" max="15132" width="6.625" style="45" customWidth="1"/>
    <col min="15133" max="15133" width="3.25" style="45" customWidth="1"/>
    <col min="15134" max="15359" width="9" style="45"/>
    <col min="15360" max="15360" width="8.875" style="45" customWidth="1"/>
    <col min="15361" max="15388" width="6.625" style="45" customWidth="1"/>
    <col min="15389" max="15389" width="3.25" style="45" customWidth="1"/>
    <col min="15390" max="15615" width="9" style="45"/>
    <col min="15616" max="15616" width="8.875" style="45" customWidth="1"/>
    <col min="15617" max="15644" width="6.625" style="45" customWidth="1"/>
    <col min="15645" max="15645" width="3.25" style="45" customWidth="1"/>
    <col min="15646" max="15871" width="9" style="45"/>
    <col min="15872" max="15872" width="8.875" style="45" customWidth="1"/>
    <col min="15873" max="15900" width="6.625" style="45" customWidth="1"/>
    <col min="15901" max="15901" width="3.25" style="45" customWidth="1"/>
    <col min="15902" max="16127" width="9" style="45"/>
    <col min="16128" max="16128" width="8.875" style="45" customWidth="1"/>
    <col min="16129" max="16156" width="6.625" style="45" customWidth="1"/>
    <col min="16157" max="16157" width="3.25" style="45" customWidth="1"/>
    <col min="16158" max="16384" width="9" style="45"/>
  </cols>
  <sheetData>
    <row r="1" spans="1:57" s="58" customFormat="1" ht="12">
      <c r="A1" s="57" t="s">
        <v>55</v>
      </c>
      <c r="B1" s="61">
        <v>1</v>
      </c>
      <c r="C1" s="61"/>
      <c r="D1" s="61">
        <f>B5+1</f>
        <v>11101</v>
      </c>
      <c r="E1" s="61"/>
      <c r="F1" s="61">
        <f>D5+1</f>
        <v>12541</v>
      </c>
      <c r="G1" s="61"/>
      <c r="H1" s="61">
        <f t="shared" ref="H1" si="0">F5+1</f>
        <v>13501</v>
      </c>
      <c r="I1" s="61"/>
      <c r="J1" s="61">
        <f t="shared" ref="J1" si="1">H5+1</f>
        <v>15841</v>
      </c>
      <c r="K1" s="61"/>
      <c r="L1" s="61">
        <f t="shared" ref="L1" si="2">J5+1</f>
        <v>16501</v>
      </c>
      <c r="M1" s="61"/>
      <c r="N1" s="61">
        <f t="shared" ref="N1" si="3">L5+1</f>
        <v>17281</v>
      </c>
      <c r="O1" s="61"/>
      <c r="P1" s="61">
        <f t="shared" ref="P1" si="4">N5+1</f>
        <v>17881</v>
      </c>
      <c r="Q1" s="61"/>
      <c r="R1" s="61">
        <f t="shared" ref="R1" si="5">P5+1</f>
        <v>19048</v>
      </c>
      <c r="S1" s="61"/>
      <c r="T1" s="61">
        <f t="shared" ref="T1" si="6">R5+1</f>
        <v>20009</v>
      </c>
      <c r="U1" s="61"/>
      <c r="V1" s="61">
        <f t="shared" ref="V1" si="7">T5+1</f>
        <v>20101</v>
      </c>
      <c r="W1" s="61"/>
      <c r="X1" s="61">
        <f t="shared" ref="X1" si="8">V5+1</f>
        <v>21001</v>
      </c>
      <c r="Y1" s="61"/>
      <c r="Z1" s="61">
        <f t="shared" ref="Z1" si="9">X5+1</f>
        <v>21901</v>
      </c>
      <c r="AA1" s="61"/>
      <c r="AB1" s="61">
        <f t="shared" ref="AB1" si="10">Z5+1</f>
        <v>22801</v>
      </c>
      <c r="AC1" s="61"/>
      <c r="AD1" s="61">
        <f t="shared" ref="AD1" si="11">AB5+1</f>
        <v>24001</v>
      </c>
      <c r="AE1" s="61"/>
      <c r="AF1" s="61">
        <f t="shared" ref="AF1" si="12">AD5+1</f>
        <v>25201</v>
      </c>
      <c r="AG1" s="61"/>
      <c r="AH1" s="61">
        <f t="shared" ref="AH1" si="13">AF5+1</f>
        <v>26401</v>
      </c>
      <c r="AI1" s="61"/>
      <c r="AJ1" s="61">
        <f t="shared" ref="AJ1" si="14">AH5+1</f>
        <v>27601</v>
      </c>
      <c r="AK1" s="61"/>
      <c r="AL1" s="61">
        <f t="shared" ref="AL1" si="15">AJ5+1</f>
        <v>28801</v>
      </c>
      <c r="AM1" s="61"/>
      <c r="AN1" s="61">
        <f t="shared" ref="AN1" si="16">AL5+1</f>
        <v>30301</v>
      </c>
      <c r="AO1" s="61"/>
      <c r="AP1" s="61">
        <f t="shared" ref="AP1" si="17">AN5+1</f>
        <v>31801</v>
      </c>
      <c r="AQ1" s="61"/>
      <c r="AR1" s="61">
        <f t="shared" ref="AR1" si="18">AP5+1</f>
        <v>33301</v>
      </c>
      <c r="AS1" s="61"/>
      <c r="AT1" s="61">
        <f t="shared" ref="AT1" si="19">AR5+1</f>
        <v>34801</v>
      </c>
      <c r="AU1" s="61"/>
      <c r="AV1" s="61">
        <f t="shared" ref="AV1" si="20">AT5+1</f>
        <v>36301</v>
      </c>
      <c r="AW1" s="61"/>
      <c r="AX1" s="61">
        <f t="shared" ref="AX1" si="21">AV5+1</f>
        <v>38201</v>
      </c>
      <c r="AY1" s="61"/>
      <c r="AZ1" s="61">
        <f t="shared" ref="AZ1" si="22">AX5+1</f>
        <v>40101</v>
      </c>
      <c r="BA1" s="61"/>
      <c r="BB1" s="61">
        <f t="shared" ref="BB1" si="23">AZ5+1</f>
        <v>42001</v>
      </c>
      <c r="BC1" s="61"/>
      <c r="BD1" s="61"/>
      <c r="BE1" s="61"/>
    </row>
    <row r="2" spans="1:57" s="43" customFormat="1" ht="20.25" customHeight="1">
      <c r="A2" s="225" t="s">
        <v>218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3"/>
      <c r="AA2" s="207" t="s">
        <v>6</v>
      </c>
      <c r="AB2" s="208"/>
      <c r="AC2" s="208"/>
      <c r="AD2" s="46" t="s">
        <v>31</v>
      </c>
      <c r="AE2" s="46" t="s">
        <v>34</v>
      </c>
    </row>
    <row r="3" spans="1:57" s="44" customFormat="1" ht="19.5" customHeight="1" thickBot="1">
      <c r="A3" s="221" t="s">
        <v>219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47">
        <v>0.09</v>
      </c>
      <c r="AE3" s="47">
        <v>0.01</v>
      </c>
    </row>
    <row r="4" spans="1:57" ht="12" customHeight="1">
      <c r="A4" s="227"/>
      <c r="B4" s="228" t="s">
        <v>23</v>
      </c>
      <c r="C4" s="229"/>
      <c r="D4" s="230"/>
      <c r="E4" s="230"/>
      <c r="F4" s="228" t="s">
        <v>220</v>
      </c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2"/>
      <c r="R4" s="233" t="s">
        <v>221</v>
      </c>
      <c r="S4" s="233"/>
      <c r="T4" s="233" t="s">
        <v>222</v>
      </c>
      <c r="U4" s="233"/>
      <c r="V4" s="233" t="s">
        <v>27</v>
      </c>
      <c r="W4" s="233"/>
      <c r="X4" s="233" t="s">
        <v>28</v>
      </c>
      <c r="Y4" s="233"/>
      <c r="Z4" s="233" t="s">
        <v>29</v>
      </c>
      <c r="AA4" s="233"/>
      <c r="AB4" s="233" t="s">
        <v>30</v>
      </c>
      <c r="AC4" s="234"/>
      <c r="AD4" s="240" t="s">
        <v>228</v>
      </c>
      <c r="AE4" s="241"/>
      <c r="AF4" s="240" t="s">
        <v>229</v>
      </c>
      <c r="AG4" s="241"/>
      <c r="AH4" s="240" t="s">
        <v>37</v>
      </c>
      <c r="AI4" s="241"/>
      <c r="AJ4" s="240" t="s">
        <v>38</v>
      </c>
      <c r="AK4" s="241"/>
      <c r="AL4" s="240" t="s">
        <v>39</v>
      </c>
      <c r="AM4" s="241"/>
      <c r="AN4" s="240" t="s">
        <v>40</v>
      </c>
      <c r="AO4" s="241"/>
      <c r="AP4" s="240" t="s">
        <v>41</v>
      </c>
      <c r="AQ4" s="241"/>
      <c r="AR4" s="240" t="s">
        <v>42</v>
      </c>
      <c r="AS4" s="241"/>
      <c r="AT4" s="240" t="s">
        <v>43</v>
      </c>
      <c r="AU4" s="241"/>
      <c r="AV4" s="240" t="s">
        <v>44</v>
      </c>
      <c r="AW4" s="241"/>
      <c r="AX4" s="240" t="s">
        <v>45</v>
      </c>
      <c r="AY4" s="241"/>
      <c r="AZ4" s="240" t="s">
        <v>46</v>
      </c>
      <c r="BA4" s="241"/>
      <c r="BB4" s="240" t="s">
        <v>47</v>
      </c>
      <c r="BC4" s="241"/>
      <c r="BD4" s="242"/>
      <c r="BE4" s="243"/>
    </row>
    <row r="5" spans="1:57" ht="12" customHeight="1">
      <c r="A5" s="235"/>
      <c r="B5" s="209">
        <v>11100</v>
      </c>
      <c r="C5" s="209"/>
      <c r="D5" s="209">
        <v>12540</v>
      </c>
      <c r="E5" s="209"/>
      <c r="F5" s="209">
        <v>13500</v>
      </c>
      <c r="G5" s="209"/>
      <c r="H5" s="209">
        <v>15840</v>
      </c>
      <c r="I5" s="209"/>
      <c r="J5" s="210">
        <v>16500</v>
      </c>
      <c r="K5" s="211"/>
      <c r="L5" s="209">
        <v>17280</v>
      </c>
      <c r="M5" s="209"/>
      <c r="N5" s="209">
        <v>17880</v>
      </c>
      <c r="O5" s="209"/>
      <c r="P5" s="212">
        <v>19047</v>
      </c>
      <c r="Q5" s="212"/>
      <c r="R5" s="212">
        <v>20008</v>
      </c>
      <c r="S5" s="212"/>
      <c r="T5" s="209">
        <v>20100</v>
      </c>
      <c r="U5" s="209"/>
      <c r="V5" s="209">
        <v>21000</v>
      </c>
      <c r="W5" s="209"/>
      <c r="X5" s="209">
        <v>21900</v>
      </c>
      <c r="Y5" s="209"/>
      <c r="Z5" s="210">
        <v>22800</v>
      </c>
      <c r="AA5" s="211"/>
      <c r="AB5" s="210">
        <v>24000</v>
      </c>
      <c r="AC5" s="213"/>
      <c r="AD5" s="53">
        <v>25200</v>
      </c>
      <c r="AE5" s="53"/>
      <c r="AF5" s="53">
        <v>26400</v>
      </c>
      <c r="AG5" s="53"/>
      <c r="AH5" s="53">
        <v>27600</v>
      </c>
      <c r="AI5" s="53"/>
      <c r="AJ5" s="53">
        <v>28800</v>
      </c>
      <c r="AK5" s="53"/>
      <c r="AL5" s="53">
        <v>30300</v>
      </c>
      <c r="AM5" s="53"/>
      <c r="AN5" s="53">
        <v>31800</v>
      </c>
      <c r="AO5" s="53"/>
      <c r="AP5" s="53">
        <v>33300</v>
      </c>
      <c r="AQ5" s="53"/>
      <c r="AR5" s="53">
        <v>34800</v>
      </c>
      <c r="AS5" s="53"/>
      <c r="AT5" s="53">
        <v>36300</v>
      </c>
      <c r="AU5" s="53"/>
      <c r="AV5" s="53">
        <v>38200</v>
      </c>
      <c r="AW5" s="53"/>
      <c r="AX5" s="53">
        <v>40100</v>
      </c>
      <c r="AY5" s="53"/>
      <c r="AZ5" s="53">
        <v>42000</v>
      </c>
      <c r="BA5" s="53"/>
      <c r="BB5" s="53">
        <v>43900</v>
      </c>
      <c r="BC5" s="53"/>
      <c r="BD5" s="54"/>
      <c r="BE5" s="56"/>
    </row>
    <row r="6" spans="1:57" ht="12" customHeight="1">
      <c r="A6" s="224"/>
      <c r="B6" s="214" t="s">
        <v>32</v>
      </c>
      <c r="C6" s="214" t="s">
        <v>33</v>
      </c>
      <c r="D6" s="214" t="s">
        <v>32</v>
      </c>
      <c r="E6" s="214" t="s">
        <v>33</v>
      </c>
      <c r="F6" s="214" t="s">
        <v>32</v>
      </c>
      <c r="G6" s="214" t="s">
        <v>33</v>
      </c>
      <c r="H6" s="214" t="s">
        <v>32</v>
      </c>
      <c r="I6" s="214" t="s">
        <v>33</v>
      </c>
      <c r="J6" s="214" t="s">
        <v>32</v>
      </c>
      <c r="K6" s="214" t="s">
        <v>33</v>
      </c>
      <c r="L6" s="214" t="s">
        <v>32</v>
      </c>
      <c r="M6" s="214" t="s">
        <v>33</v>
      </c>
      <c r="N6" s="214" t="s">
        <v>32</v>
      </c>
      <c r="O6" s="214" t="s">
        <v>33</v>
      </c>
      <c r="P6" s="214" t="s">
        <v>32</v>
      </c>
      <c r="Q6" s="214" t="s">
        <v>33</v>
      </c>
      <c r="R6" s="214" t="s">
        <v>32</v>
      </c>
      <c r="S6" s="214" t="s">
        <v>33</v>
      </c>
      <c r="T6" s="214" t="s">
        <v>32</v>
      </c>
      <c r="U6" s="214" t="s">
        <v>33</v>
      </c>
      <c r="V6" s="214" t="s">
        <v>32</v>
      </c>
      <c r="W6" s="214" t="s">
        <v>33</v>
      </c>
      <c r="X6" s="214" t="s">
        <v>32</v>
      </c>
      <c r="Y6" s="214" t="s">
        <v>33</v>
      </c>
      <c r="Z6" s="214" t="s">
        <v>32</v>
      </c>
      <c r="AA6" s="214" t="s">
        <v>33</v>
      </c>
      <c r="AB6" s="215" t="s">
        <v>32</v>
      </c>
      <c r="AC6" s="216" t="s">
        <v>33</v>
      </c>
      <c r="AD6" s="51" t="s">
        <v>32</v>
      </c>
      <c r="AE6" s="51" t="s">
        <v>33</v>
      </c>
      <c r="AF6" s="51" t="s">
        <v>32</v>
      </c>
      <c r="AG6" s="51" t="s">
        <v>33</v>
      </c>
      <c r="AH6" s="51" t="s">
        <v>32</v>
      </c>
      <c r="AI6" s="51" t="s">
        <v>33</v>
      </c>
      <c r="AJ6" s="51" t="s">
        <v>32</v>
      </c>
      <c r="AK6" s="51" t="s">
        <v>33</v>
      </c>
      <c r="AL6" s="51" t="s">
        <v>32</v>
      </c>
      <c r="AM6" s="51" t="s">
        <v>33</v>
      </c>
      <c r="AN6" s="51" t="s">
        <v>32</v>
      </c>
      <c r="AO6" s="51" t="s">
        <v>33</v>
      </c>
      <c r="AP6" s="51" t="s">
        <v>32</v>
      </c>
      <c r="AQ6" s="51" t="s">
        <v>33</v>
      </c>
      <c r="AR6" s="51" t="s">
        <v>32</v>
      </c>
      <c r="AS6" s="51" t="s">
        <v>33</v>
      </c>
      <c r="AT6" s="51" t="s">
        <v>32</v>
      </c>
      <c r="AU6" s="51" t="s">
        <v>33</v>
      </c>
      <c r="AV6" s="51" t="s">
        <v>32</v>
      </c>
      <c r="AW6" s="51" t="s">
        <v>33</v>
      </c>
      <c r="AX6" s="51" t="s">
        <v>32</v>
      </c>
      <c r="AY6" s="51" t="s">
        <v>33</v>
      </c>
      <c r="AZ6" s="51" t="s">
        <v>32</v>
      </c>
      <c r="BA6" s="51" t="s">
        <v>33</v>
      </c>
      <c r="BB6" s="51" t="s">
        <v>32</v>
      </c>
      <c r="BC6" s="51" t="s">
        <v>33</v>
      </c>
      <c r="BD6" s="48"/>
      <c r="BE6" s="48"/>
    </row>
    <row r="7" spans="1:57" s="50" customFormat="1" ht="11.1" customHeight="1">
      <c r="A7" s="217">
        <v>1</v>
      </c>
      <c r="B7" s="218">
        <v>8</v>
      </c>
      <c r="C7" s="218">
        <v>26</v>
      </c>
      <c r="D7" s="218">
        <v>9</v>
      </c>
      <c r="E7" s="218">
        <v>29</v>
      </c>
      <c r="F7" s="218">
        <v>9</v>
      </c>
      <c r="G7" s="218">
        <v>31</v>
      </c>
      <c r="H7" s="218">
        <v>11</v>
      </c>
      <c r="I7" s="218">
        <v>37</v>
      </c>
      <c r="J7" s="218">
        <v>11</v>
      </c>
      <c r="K7" s="218">
        <v>39</v>
      </c>
      <c r="L7" s="218">
        <v>11</v>
      </c>
      <c r="M7" s="218">
        <v>40</v>
      </c>
      <c r="N7" s="218">
        <v>12</v>
      </c>
      <c r="O7" s="218">
        <v>42</v>
      </c>
      <c r="P7" s="218">
        <v>12</v>
      </c>
      <c r="Q7" s="218">
        <v>44</v>
      </c>
      <c r="R7" s="218">
        <v>13</v>
      </c>
      <c r="S7" s="218">
        <v>47</v>
      </c>
      <c r="T7" s="218">
        <v>13</v>
      </c>
      <c r="U7" s="218">
        <v>47</v>
      </c>
      <c r="V7" s="218">
        <v>14</v>
      </c>
      <c r="W7" s="218">
        <v>49</v>
      </c>
      <c r="X7" s="218">
        <v>14</v>
      </c>
      <c r="Y7" s="218">
        <v>51</v>
      </c>
      <c r="Z7" s="218">
        <v>16</v>
      </c>
      <c r="AA7" s="218">
        <v>53</v>
      </c>
      <c r="AB7" s="219">
        <v>16</v>
      </c>
      <c r="AC7" s="220">
        <v>56</v>
      </c>
      <c r="AD7" s="49">
        <v>17</v>
      </c>
      <c r="AE7" s="49">
        <v>59</v>
      </c>
      <c r="AF7" s="49">
        <v>18</v>
      </c>
      <c r="AG7" s="49">
        <v>61</v>
      </c>
      <c r="AH7" s="49">
        <v>19</v>
      </c>
      <c r="AI7" s="49">
        <v>64</v>
      </c>
      <c r="AJ7" s="49">
        <v>19</v>
      </c>
      <c r="AK7" s="49">
        <v>67</v>
      </c>
      <c r="AL7" s="49">
        <v>20</v>
      </c>
      <c r="AM7" s="49">
        <v>71</v>
      </c>
      <c r="AN7" s="49">
        <v>21</v>
      </c>
      <c r="AO7" s="49">
        <v>74</v>
      </c>
      <c r="AP7" s="49">
        <v>22</v>
      </c>
      <c r="AQ7" s="49">
        <v>78</v>
      </c>
      <c r="AR7" s="49">
        <v>23</v>
      </c>
      <c r="AS7" s="49">
        <v>81</v>
      </c>
      <c r="AT7" s="49">
        <v>24</v>
      </c>
      <c r="AU7" s="49">
        <v>84</v>
      </c>
      <c r="AV7" s="49">
        <v>26</v>
      </c>
      <c r="AW7" s="49">
        <v>89</v>
      </c>
      <c r="AX7" s="49">
        <v>27</v>
      </c>
      <c r="AY7" s="49">
        <v>93</v>
      </c>
      <c r="AZ7" s="49">
        <v>28</v>
      </c>
      <c r="BA7" s="49">
        <v>98</v>
      </c>
      <c r="BB7" s="49">
        <v>29</v>
      </c>
      <c r="BC7" s="49">
        <v>102</v>
      </c>
      <c r="BD7" s="49"/>
      <c r="BE7" s="49"/>
    </row>
    <row r="8" spans="1:57" s="50" customFormat="1" ht="11.1" customHeight="1">
      <c r="A8" s="217">
        <v>2</v>
      </c>
      <c r="B8" s="218">
        <v>14</v>
      </c>
      <c r="C8" s="218">
        <v>52</v>
      </c>
      <c r="D8" s="218">
        <v>17</v>
      </c>
      <c r="E8" s="218">
        <v>59</v>
      </c>
      <c r="F8" s="218">
        <v>18</v>
      </c>
      <c r="G8" s="218">
        <v>63</v>
      </c>
      <c r="H8" s="218">
        <v>21</v>
      </c>
      <c r="I8" s="218">
        <v>74</v>
      </c>
      <c r="J8" s="218">
        <v>22</v>
      </c>
      <c r="K8" s="218">
        <v>77</v>
      </c>
      <c r="L8" s="218">
        <v>23</v>
      </c>
      <c r="M8" s="218">
        <v>81</v>
      </c>
      <c r="N8" s="218">
        <v>23</v>
      </c>
      <c r="O8" s="218">
        <v>83</v>
      </c>
      <c r="P8" s="218">
        <v>26</v>
      </c>
      <c r="Q8" s="218">
        <v>89</v>
      </c>
      <c r="R8" s="218">
        <v>27</v>
      </c>
      <c r="S8" s="218">
        <v>93</v>
      </c>
      <c r="T8" s="218">
        <v>27</v>
      </c>
      <c r="U8" s="218">
        <v>93</v>
      </c>
      <c r="V8" s="218">
        <v>28</v>
      </c>
      <c r="W8" s="218">
        <v>98</v>
      </c>
      <c r="X8" s="218">
        <v>29</v>
      </c>
      <c r="Y8" s="218">
        <v>102</v>
      </c>
      <c r="Z8" s="218">
        <v>30</v>
      </c>
      <c r="AA8" s="218">
        <v>107</v>
      </c>
      <c r="AB8" s="219">
        <v>32</v>
      </c>
      <c r="AC8" s="220">
        <v>112</v>
      </c>
      <c r="AD8" s="49">
        <v>33</v>
      </c>
      <c r="AE8" s="49">
        <v>118</v>
      </c>
      <c r="AF8" s="49">
        <v>36</v>
      </c>
      <c r="AG8" s="49">
        <v>123</v>
      </c>
      <c r="AH8" s="49">
        <v>37</v>
      </c>
      <c r="AI8" s="49">
        <v>129</v>
      </c>
      <c r="AJ8" s="49">
        <v>39</v>
      </c>
      <c r="AK8" s="49">
        <v>134</v>
      </c>
      <c r="AL8" s="49">
        <v>40</v>
      </c>
      <c r="AM8" s="49">
        <v>141</v>
      </c>
      <c r="AN8" s="49">
        <v>42</v>
      </c>
      <c r="AO8" s="49">
        <v>149</v>
      </c>
      <c r="AP8" s="49">
        <v>44</v>
      </c>
      <c r="AQ8" s="49">
        <v>156</v>
      </c>
      <c r="AR8" s="49">
        <v>47</v>
      </c>
      <c r="AS8" s="49">
        <v>162</v>
      </c>
      <c r="AT8" s="49">
        <v>49</v>
      </c>
      <c r="AU8" s="49">
        <v>169</v>
      </c>
      <c r="AV8" s="49">
        <v>51</v>
      </c>
      <c r="AW8" s="49">
        <v>178</v>
      </c>
      <c r="AX8" s="49">
        <v>53</v>
      </c>
      <c r="AY8" s="49">
        <v>187</v>
      </c>
      <c r="AZ8" s="49">
        <v>56</v>
      </c>
      <c r="BA8" s="49">
        <v>196</v>
      </c>
      <c r="BB8" s="49">
        <v>59</v>
      </c>
      <c r="BC8" s="49">
        <v>204</v>
      </c>
      <c r="BD8" s="49"/>
      <c r="BE8" s="49"/>
    </row>
    <row r="9" spans="1:57" s="50" customFormat="1" ht="11.1" customHeight="1">
      <c r="A9" s="217">
        <v>3</v>
      </c>
      <c r="B9" s="218">
        <v>22</v>
      </c>
      <c r="C9" s="218">
        <v>78</v>
      </c>
      <c r="D9" s="218">
        <v>26</v>
      </c>
      <c r="E9" s="218">
        <v>88</v>
      </c>
      <c r="F9" s="218">
        <v>27</v>
      </c>
      <c r="G9" s="218">
        <v>94</v>
      </c>
      <c r="H9" s="218">
        <v>32</v>
      </c>
      <c r="I9" s="218">
        <v>111</v>
      </c>
      <c r="J9" s="218">
        <v>33</v>
      </c>
      <c r="K9" s="218">
        <v>116</v>
      </c>
      <c r="L9" s="218">
        <v>34</v>
      </c>
      <c r="M9" s="218">
        <v>121</v>
      </c>
      <c r="N9" s="218">
        <v>36</v>
      </c>
      <c r="O9" s="218">
        <v>126</v>
      </c>
      <c r="P9" s="218">
        <v>38</v>
      </c>
      <c r="Q9" s="218">
        <v>133</v>
      </c>
      <c r="R9" s="218">
        <v>40</v>
      </c>
      <c r="S9" s="218">
        <v>140</v>
      </c>
      <c r="T9" s="218">
        <v>40</v>
      </c>
      <c r="U9" s="218">
        <v>141</v>
      </c>
      <c r="V9" s="218">
        <v>42</v>
      </c>
      <c r="W9" s="218">
        <v>147</v>
      </c>
      <c r="X9" s="218">
        <v>43</v>
      </c>
      <c r="Y9" s="218">
        <v>153</v>
      </c>
      <c r="Z9" s="218">
        <v>46</v>
      </c>
      <c r="AA9" s="218">
        <v>160</v>
      </c>
      <c r="AB9" s="219">
        <v>48</v>
      </c>
      <c r="AC9" s="220">
        <v>168</v>
      </c>
      <c r="AD9" s="49">
        <v>50</v>
      </c>
      <c r="AE9" s="49">
        <v>177</v>
      </c>
      <c r="AF9" s="49">
        <v>53</v>
      </c>
      <c r="AG9" s="49">
        <v>184</v>
      </c>
      <c r="AH9" s="49">
        <v>56</v>
      </c>
      <c r="AI9" s="49">
        <v>193</v>
      </c>
      <c r="AJ9" s="49">
        <v>58</v>
      </c>
      <c r="AK9" s="49">
        <v>201</v>
      </c>
      <c r="AL9" s="49">
        <v>61</v>
      </c>
      <c r="AM9" s="49">
        <v>212</v>
      </c>
      <c r="AN9" s="49">
        <v>63</v>
      </c>
      <c r="AO9" s="49">
        <v>222</v>
      </c>
      <c r="AP9" s="49">
        <v>67</v>
      </c>
      <c r="AQ9" s="49">
        <v>233</v>
      </c>
      <c r="AR9" s="49">
        <v>70</v>
      </c>
      <c r="AS9" s="49">
        <v>243</v>
      </c>
      <c r="AT9" s="49">
        <v>72</v>
      </c>
      <c r="AU9" s="49">
        <v>254</v>
      </c>
      <c r="AV9" s="49">
        <v>77</v>
      </c>
      <c r="AW9" s="49">
        <v>268</v>
      </c>
      <c r="AX9" s="49">
        <v>80</v>
      </c>
      <c r="AY9" s="49">
        <v>281</v>
      </c>
      <c r="AZ9" s="49">
        <v>84</v>
      </c>
      <c r="BA9" s="49">
        <v>294</v>
      </c>
      <c r="BB9" s="49">
        <v>88</v>
      </c>
      <c r="BC9" s="49">
        <v>308</v>
      </c>
      <c r="BD9" s="49"/>
      <c r="BE9" s="49"/>
    </row>
    <row r="10" spans="1:57" s="50" customFormat="1" ht="11.1" customHeight="1">
      <c r="A10" s="217">
        <v>4</v>
      </c>
      <c r="B10" s="218">
        <v>30</v>
      </c>
      <c r="C10" s="218">
        <v>103</v>
      </c>
      <c r="D10" s="218">
        <v>33</v>
      </c>
      <c r="E10" s="218">
        <v>117</v>
      </c>
      <c r="F10" s="218">
        <v>36</v>
      </c>
      <c r="G10" s="218">
        <v>126</v>
      </c>
      <c r="H10" s="218">
        <v>42</v>
      </c>
      <c r="I10" s="218">
        <v>148</v>
      </c>
      <c r="J10" s="218">
        <v>44</v>
      </c>
      <c r="K10" s="218">
        <v>154</v>
      </c>
      <c r="L10" s="218">
        <v>46</v>
      </c>
      <c r="M10" s="218">
        <v>161</v>
      </c>
      <c r="N10" s="218">
        <v>48</v>
      </c>
      <c r="O10" s="218">
        <v>167</v>
      </c>
      <c r="P10" s="218">
        <v>51</v>
      </c>
      <c r="Q10" s="218">
        <v>178</v>
      </c>
      <c r="R10" s="218">
        <v>53</v>
      </c>
      <c r="S10" s="218">
        <v>187</v>
      </c>
      <c r="T10" s="218">
        <v>53</v>
      </c>
      <c r="U10" s="218">
        <v>188</v>
      </c>
      <c r="V10" s="218">
        <v>56</v>
      </c>
      <c r="W10" s="218">
        <v>196</v>
      </c>
      <c r="X10" s="218">
        <v>59</v>
      </c>
      <c r="Y10" s="218">
        <v>204</v>
      </c>
      <c r="Z10" s="218">
        <v>61</v>
      </c>
      <c r="AA10" s="218">
        <v>213</v>
      </c>
      <c r="AB10" s="219">
        <v>64</v>
      </c>
      <c r="AC10" s="220">
        <v>224</v>
      </c>
      <c r="AD10" s="49">
        <v>67</v>
      </c>
      <c r="AE10" s="49">
        <v>236</v>
      </c>
      <c r="AF10" s="49">
        <v>70</v>
      </c>
      <c r="AG10" s="49">
        <v>247</v>
      </c>
      <c r="AH10" s="49">
        <v>73</v>
      </c>
      <c r="AI10" s="49">
        <v>258</v>
      </c>
      <c r="AJ10" s="49">
        <v>77</v>
      </c>
      <c r="AK10" s="49">
        <v>269</v>
      </c>
      <c r="AL10" s="49">
        <v>81</v>
      </c>
      <c r="AM10" s="49">
        <v>283</v>
      </c>
      <c r="AN10" s="49">
        <v>84</v>
      </c>
      <c r="AO10" s="49">
        <v>297</v>
      </c>
      <c r="AP10" s="49">
        <v>89</v>
      </c>
      <c r="AQ10" s="49">
        <v>311</v>
      </c>
      <c r="AR10" s="49">
        <v>93</v>
      </c>
      <c r="AS10" s="49">
        <v>324</v>
      </c>
      <c r="AT10" s="49">
        <v>97</v>
      </c>
      <c r="AU10" s="49">
        <v>339</v>
      </c>
      <c r="AV10" s="49">
        <v>102</v>
      </c>
      <c r="AW10" s="49">
        <v>357</v>
      </c>
      <c r="AX10" s="49">
        <v>107</v>
      </c>
      <c r="AY10" s="49">
        <v>374</v>
      </c>
      <c r="AZ10" s="49">
        <v>112</v>
      </c>
      <c r="BA10" s="49">
        <v>392</v>
      </c>
      <c r="BB10" s="49">
        <v>117</v>
      </c>
      <c r="BC10" s="49">
        <v>410</v>
      </c>
      <c r="BD10" s="49"/>
      <c r="BE10" s="49"/>
    </row>
    <row r="11" spans="1:57" s="50" customFormat="1" ht="11.1" customHeight="1">
      <c r="A11" s="217">
        <v>5</v>
      </c>
      <c r="B11" s="218">
        <v>37</v>
      </c>
      <c r="C11" s="218">
        <v>130</v>
      </c>
      <c r="D11" s="218">
        <v>42</v>
      </c>
      <c r="E11" s="218">
        <v>147</v>
      </c>
      <c r="F11" s="218">
        <v>46</v>
      </c>
      <c r="G11" s="218">
        <v>158</v>
      </c>
      <c r="H11" s="218">
        <v>53</v>
      </c>
      <c r="I11" s="218">
        <v>184</v>
      </c>
      <c r="J11" s="218">
        <v>56</v>
      </c>
      <c r="K11" s="218">
        <v>192</v>
      </c>
      <c r="L11" s="218">
        <v>58</v>
      </c>
      <c r="M11" s="218">
        <v>201</v>
      </c>
      <c r="N11" s="218">
        <v>60</v>
      </c>
      <c r="O11" s="218">
        <v>209</v>
      </c>
      <c r="P11" s="218">
        <v>63</v>
      </c>
      <c r="Q11" s="218">
        <v>222</v>
      </c>
      <c r="R11" s="218">
        <v>67</v>
      </c>
      <c r="S11" s="218">
        <v>233</v>
      </c>
      <c r="T11" s="218">
        <v>67</v>
      </c>
      <c r="U11" s="218">
        <v>234</v>
      </c>
      <c r="V11" s="218">
        <v>70</v>
      </c>
      <c r="W11" s="218">
        <v>246</v>
      </c>
      <c r="X11" s="218">
        <v>73</v>
      </c>
      <c r="Y11" s="218">
        <v>256</v>
      </c>
      <c r="Z11" s="218">
        <v>76</v>
      </c>
      <c r="AA11" s="218">
        <v>266</v>
      </c>
      <c r="AB11" s="219">
        <v>80</v>
      </c>
      <c r="AC11" s="220">
        <v>280</v>
      </c>
      <c r="AD11" s="49">
        <v>84</v>
      </c>
      <c r="AE11" s="49">
        <v>294</v>
      </c>
      <c r="AF11" s="49">
        <v>88</v>
      </c>
      <c r="AG11" s="49">
        <v>308</v>
      </c>
      <c r="AH11" s="49">
        <v>92</v>
      </c>
      <c r="AI11" s="49">
        <v>322</v>
      </c>
      <c r="AJ11" s="49">
        <v>96</v>
      </c>
      <c r="AK11" s="49">
        <v>336</v>
      </c>
      <c r="AL11" s="49">
        <v>101</v>
      </c>
      <c r="AM11" s="49">
        <v>353</v>
      </c>
      <c r="AN11" s="49">
        <v>106</v>
      </c>
      <c r="AO11" s="49">
        <v>371</v>
      </c>
      <c r="AP11" s="49">
        <v>111</v>
      </c>
      <c r="AQ11" s="49">
        <v>389</v>
      </c>
      <c r="AR11" s="49">
        <v>116</v>
      </c>
      <c r="AS11" s="49">
        <v>406</v>
      </c>
      <c r="AT11" s="49">
        <v>121</v>
      </c>
      <c r="AU11" s="49">
        <v>423</v>
      </c>
      <c r="AV11" s="49">
        <v>128</v>
      </c>
      <c r="AW11" s="49">
        <v>446</v>
      </c>
      <c r="AX11" s="49">
        <v>133</v>
      </c>
      <c r="AY11" s="49">
        <v>468</v>
      </c>
      <c r="AZ11" s="49">
        <v>140</v>
      </c>
      <c r="BA11" s="49">
        <v>490</v>
      </c>
      <c r="BB11" s="49">
        <v>147</v>
      </c>
      <c r="BC11" s="49">
        <v>512</v>
      </c>
      <c r="BD11" s="49"/>
      <c r="BE11" s="49"/>
    </row>
    <row r="12" spans="1:57" s="50" customFormat="1" ht="11.1" customHeight="1">
      <c r="A12" s="217">
        <v>6</v>
      </c>
      <c r="B12" s="218">
        <v>44</v>
      </c>
      <c r="C12" s="218">
        <v>156</v>
      </c>
      <c r="D12" s="218">
        <v>50</v>
      </c>
      <c r="E12" s="218">
        <v>176</v>
      </c>
      <c r="F12" s="218">
        <v>54</v>
      </c>
      <c r="G12" s="218">
        <v>189</v>
      </c>
      <c r="H12" s="218">
        <v>63</v>
      </c>
      <c r="I12" s="218">
        <v>222</v>
      </c>
      <c r="J12" s="218">
        <v>66</v>
      </c>
      <c r="K12" s="218">
        <v>231</v>
      </c>
      <c r="L12" s="218">
        <v>69</v>
      </c>
      <c r="M12" s="218">
        <v>242</v>
      </c>
      <c r="N12" s="218">
        <v>71</v>
      </c>
      <c r="O12" s="218">
        <v>250</v>
      </c>
      <c r="P12" s="218">
        <v>77</v>
      </c>
      <c r="Q12" s="218">
        <v>267</v>
      </c>
      <c r="R12" s="218">
        <v>80</v>
      </c>
      <c r="S12" s="218">
        <v>280</v>
      </c>
      <c r="T12" s="218">
        <v>80</v>
      </c>
      <c r="U12" s="218">
        <v>281</v>
      </c>
      <c r="V12" s="218">
        <v>84</v>
      </c>
      <c r="W12" s="218">
        <v>294</v>
      </c>
      <c r="X12" s="218">
        <v>88</v>
      </c>
      <c r="Y12" s="218">
        <v>307</v>
      </c>
      <c r="Z12" s="218">
        <v>91</v>
      </c>
      <c r="AA12" s="218">
        <v>319</v>
      </c>
      <c r="AB12" s="219">
        <v>96</v>
      </c>
      <c r="AC12" s="220">
        <v>336</v>
      </c>
      <c r="AD12" s="49">
        <v>101</v>
      </c>
      <c r="AE12" s="49">
        <v>353</v>
      </c>
      <c r="AF12" s="49">
        <v>106</v>
      </c>
      <c r="AG12" s="49">
        <v>370</v>
      </c>
      <c r="AH12" s="49">
        <v>110</v>
      </c>
      <c r="AI12" s="49">
        <v>387</v>
      </c>
      <c r="AJ12" s="49">
        <v>116</v>
      </c>
      <c r="AK12" s="49">
        <v>403</v>
      </c>
      <c r="AL12" s="49">
        <v>121</v>
      </c>
      <c r="AM12" s="49">
        <v>424</v>
      </c>
      <c r="AN12" s="49">
        <v>127</v>
      </c>
      <c r="AO12" s="49">
        <v>446</v>
      </c>
      <c r="AP12" s="49">
        <v>133</v>
      </c>
      <c r="AQ12" s="49">
        <v>467</v>
      </c>
      <c r="AR12" s="49">
        <v>139</v>
      </c>
      <c r="AS12" s="49">
        <v>487</v>
      </c>
      <c r="AT12" s="49">
        <v>146</v>
      </c>
      <c r="AU12" s="49">
        <v>508</v>
      </c>
      <c r="AV12" s="49">
        <v>153</v>
      </c>
      <c r="AW12" s="49">
        <v>534</v>
      </c>
      <c r="AX12" s="49">
        <v>160</v>
      </c>
      <c r="AY12" s="49">
        <v>561</v>
      </c>
      <c r="AZ12" s="49">
        <v>168</v>
      </c>
      <c r="BA12" s="49">
        <v>588</v>
      </c>
      <c r="BB12" s="49">
        <v>176</v>
      </c>
      <c r="BC12" s="49">
        <v>614</v>
      </c>
      <c r="BD12" s="49"/>
      <c r="BE12" s="49"/>
    </row>
    <row r="13" spans="1:57" s="50" customFormat="1" ht="11.1" customHeight="1">
      <c r="A13" s="217">
        <v>7</v>
      </c>
      <c r="B13" s="218">
        <v>52</v>
      </c>
      <c r="C13" s="218">
        <v>181</v>
      </c>
      <c r="D13" s="218">
        <v>59</v>
      </c>
      <c r="E13" s="218">
        <v>204</v>
      </c>
      <c r="F13" s="218">
        <v>63</v>
      </c>
      <c r="G13" s="218">
        <v>220</v>
      </c>
      <c r="H13" s="218">
        <v>74</v>
      </c>
      <c r="I13" s="218">
        <v>259</v>
      </c>
      <c r="J13" s="218">
        <v>77</v>
      </c>
      <c r="K13" s="218">
        <v>270</v>
      </c>
      <c r="L13" s="218">
        <v>81</v>
      </c>
      <c r="M13" s="218">
        <v>282</v>
      </c>
      <c r="N13" s="218">
        <v>83</v>
      </c>
      <c r="O13" s="218">
        <v>292</v>
      </c>
      <c r="P13" s="218">
        <v>89</v>
      </c>
      <c r="Q13" s="218">
        <v>311</v>
      </c>
      <c r="R13" s="218">
        <v>93</v>
      </c>
      <c r="S13" s="218">
        <v>327</v>
      </c>
      <c r="T13" s="218">
        <v>93</v>
      </c>
      <c r="U13" s="218">
        <v>328</v>
      </c>
      <c r="V13" s="218">
        <v>98</v>
      </c>
      <c r="W13" s="218">
        <v>343</v>
      </c>
      <c r="X13" s="218">
        <v>102</v>
      </c>
      <c r="Y13" s="218">
        <v>358</v>
      </c>
      <c r="Z13" s="218">
        <v>107</v>
      </c>
      <c r="AA13" s="218">
        <v>372</v>
      </c>
      <c r="AB13" s="219">
        <v>112</v>
      </c>
      <c r="AC13" s="220">
        <v>392</v>
      </c>
      <c r="AD13" s="49">
        <v>118</v>
      </c>
      <c r="AE13" s="49">
        <v>411</v>
      </c>
      <c r="AF13" s="49">
        <v>123</v>
      </c>
      <c r="AG13" s="49">
        <v>431</v>
      </c>
      <c r="AH13" s="49">
        <v>129</v>
      </c>
      <c r="AI13" s="49">
        <v>451</v>
      </c>
      <c r="AJ13" s="49">
        <v>134</v>
      </c>
      <c r="AK13" s="49">
        <v>470</v>
      </c>
      <c r="AL13" s="49">
        <v>141</v>
      </c>
      <c r="AM13" s="49">
        <v>494</v>
      </c>
      <c r="AN13" s="49">
        <v>149</v>
      </c>
      <c r="AO13" s="49">
        <v>519</v>
      </c>
      <c r="AP13" s="49">
        <v>156</v>
      </c>
      <c r="AQ13" s="49">
        <v>544</v>
      </c>
      <c r="AR13" s="49">
        <v>162</v>
      </c>
      <c r="AS13" s="49">
        <v>569</v>
      </c>
      <c r="AT13" s="49">
        <v>169</v>
      </c>
      <c r="AU13" s="49">
        <v>593</v>
      </c>
      <c r="AV13" s="49">
        <v>178</v>
      </c>
      <c r="AW13" s="49">
        <v>624</v>
      </c>
      <c r="AX13" s="49">
        <v>187</v>
      </c>
      <c r="AY13" s="49">
        <v>654</v>
      </c>
      <c r="AZ13" s="49">
        <v>196</v>
      </c>
      <c r="BA13" s="49">
        <v>686</v>
      </c>
      <c r="BB13" s="49">
        <v>204</v>
      </c>
      <c r="BC13" s="49">
        <v>717</v>
      </c>
      <c r="BD13" s="49"/>
      <c r="BE13" s="49"/>
    </row>
    <row r="14" spans="1:57" s="50" customFormat="1" ht="11.1" customHeight="1">
      <c r="A14" s="217">
        <v>8</v>
      </c>
      <c r="B14" s="218">
        <v>59</v>
      </c>
      <c r="C14" s="218">
        <v>207</v>
      </c>
      <c r="D14" s="218">
        <v>67</v>
      </c>
      <c r="E14" s="218">
        <v>234</v>
      </c>
      <c r="F14" s="218">
        <v>72</v>
      </c>
      <c r="G14" s="218">
        <v>252</v>
      </c>
      <c r="H14" s="218">
        <v>84</v>
      </c>
      <c r="I14" s="218">
        <v>296</v>
      </c>
      <c r="J14" s="218">
        <v>88</v>
      </c>
      <c r="K14" s="218">
        <v>308</v>
      </c>
      <c r="L14" s="218">
        <v>92</v>
      </c>
      <c r="M14" s="218">
        <v>322</v>
      </c>
      <c r="N14" s="218">
        <v>96</v>
      </c>
      <c r="O14" s="218">
        <v>333</v>
      </c>
      <c r="P14" s="218">
        <v>101</v>
      </c>
      <c r="Q14" s="218">
        <v>356</v>
      </c>
      <c r="R14" s="218">
        <v>107</v>
      </c>
      <c r="S14" s="218">
        <v>373</v>
      </c>
      <c r="T14" s="218">
        <v>107</v>
      </c>
      <c r="U14" s="218">
        <v>376</v>
      </c>
      <c r="V14" s="218">
        <v>112</v>
      </c>
      <c r="W14" s="218">
        <v>392</v>
      </c>
      <c r="X14" s="218">
        <v>117</v>
      </c>
      <c r="Y14" s="218">
        <v>409</v>
      </c>
      <c r="Z14" s="218">
        <v>121</v>
      </c>
      <c r="AA14" s="218">
        <v>426</v>
      </c>
      <c r="AB14" s="219">
        <v>128</v>
      </c>
      <c r="AC14" s="220">
        <v>448</v>
      </c>
      <c r="AD14" s="49">
        <v>134</v>
      </c>
      <c r="AE14" s="49">
        <v>470</v>
      </c>
      <c r="AF14" s="49">
        <v>141</v>
      </c>
      <c r="AG14" s="49">
        <v>493</v>
      </c>
      <c r="AH14" s="49">
        <v>147</v>
      </c>
      <c r="AI14" s="49">
        <v>516</v>
      </c>
      <c r="AJ14" s="49">
        <v>153</v>
      </c>
      <c r="AK14" s="49">
        <v>538</v>
      </c>
      <c r="AL14" s="49">
        <v>161</v>
      </c>
      <c r="AM14" s="49">
        <v>566</v>
      </c>
      <c r="AN14" s="49">
        <v>170</v>
      </c>
      <c r="AO14" s="49">
        <v>593</v>
      </c>
      <c r="AP14" s="49">
        <v>178</v>
      </c>
      <c r="AQ14" s="49">
        <v>621</v>
      </c>
      <c r="AR14" s="49">
        <v>186</v>
      </c>
      <c r="AS14" s="49">
        <v>650</v>
      </c>
      <c r="AT14" s="49">
        <v>193</v>
      </c>
      <c r="AU14" s="49">
        <v>678</v>
      </c>
      <c r="AV14" s="49">
        <v>203</v>
      </c>
      <c r="AW14" s="49">
        <v>713</v>
      </c>
      <c r="AX14" s="49">
        <v>213</v>
      </c>
      <c r="AY14" s="49">
        <v>749</v>
      </c>
      <c r="AZ14" s="49">
        <v>224</v>
      </c>
      <c r="BA14" s="49">
        <v>784</v>
      </c>
      <c r="BB14" s="49">
        <v>234</v>
      </c>
      <c r="BC14" s="49">
        <v>820</v>
      </c>
      <c r="BD14" s="49"/>
      <c r="BE14" s="49"/>
    </row>
    <row r="15" spans="1:57" s="50" customFormat="1" ht="11.1" customHeight="1">
      <c r="A15" s="217">
        <v>9</v>
      </c>
      <c r="B15" s="218">
        <v>67</v>
      </c>
      <c r="C15" s="218">
        <v>233</v>
      </c>
      <c r="D15" s="218">
        <v>76</v>
      </c>
      <c r="E15" s="218">
        <v>263</v>
      </c>
      <c r="F15" s="218">
        <v>81</v>
      </c>
      <c r="G15" s="218">
        <v>283</v>
      </c>
      <c r="H15" s="218">
        <v>96</v>
      </c>
      <c r="I15" s="218">
        <v>332</v>
      </c>
      <c r="J15" s="218">
        <v>99</v>
      </c>
      <c r="K15" s="218">
        <v>347</v>
      </c>
      <c r="L15" s="218">
        <v>103</v>
      </c>
      <c r="M15" s="218">
        <v>363</v>
      </c>
      <c r="N15" s="218">
        <v>108</v>
      </c>
      <c r="O15" s="218">
        <v>376</v>
      </c>
      <c r="P15" s="218">
        <v>114</v>
      </c>
      <c r="Q15" s="218">
        <v>400</v>
      </c>
      <c r="R15" s="218">
        <v>120</v>
      </c>
      <c r="S15" s="218">
        <v>420</v>
      </c>
      <c r="T15" s="218">
        <v>121</v>
      </c>
      <c r="U15" s="218">
        <v>422</v>
      </c>
      <c r="V15" s="218">
        <v>126</v>
      </c>
      <c r="W15" s="218">
        <v>441</v>
      </c>
      <c r="X15" s="218">
        <v>131</v>
      </c>
      <c r="Y15" s="218">
        <v>460</v>
      </c>
      <c r="Z15" s="218">
        <v>137</v>
      </c>
      <c r="AA15" s="218">
        <v>479</v>
      </c>
      <c r="AB15" s="219">
        <v>144</v>
      </c>
      <c r="AC15" s="220">
        <v>504</v>
      </c>
      <c r="AD15" s="49">
        <v>151</v>
      </c>
      <c r="AE15" s="49">
        <v>529</v>
      </c>
      <c r="AF15" s="49">
        <v>159</v>
      </c>
      <c r="AG15" s="49">
        <v>554</v>
      </c>
      <c r="AH15" s="49">
        <v>166</v>
      </c>
      <c r="AI15" s="49">
        <v>580</v>
      </c>
      <c r="AJ15" s="49">
        <v>173</v>
      </c>
      <c r="AK15" s="49">
        <v>604</v>
      </c>
      <c r="AL15" s="49">
        <v>182</v>
      </c>
      <c r="AM15" s="49">
        <v>637</v>
      </c>
      <c r="AN15" s="49">
        <v>191</v>
      </c>
      <c r="AO15" s="49">
        <v>668</v>
      </c>
      <c r="AP15" s="49">
        <v>200</v>
      </c>
      <c r="AQ15" s="49">
        <v>699</v>
      </c>
      <c r="AR15" s="49">
        <v>209</v>
      </c>
      <c r="AS15" s="49">
        <v>731</v>
      </c>
      <c r="AT15" s="49">
        <v>218</v>
      </c>
      <c r="AU15" s="49">
        <v>762</v>
      </c>
      <c r="AV15" s="49">
        <v>229</v>
      </c>
      <c r="AW15" s="49">
        <v>802</v>
      </c>
      <c r="AX15" s="49">
        <v>241</v>
      </c>
      <c r="AY15" s="49">
        <v>842</v>
      </c>
      <c r="AZ15" s="49">
        <v>252</v>
      </c>
      <c r="BA15" s="49">
        <v>882</v>
      </c>
      <c r="BB15" s="49">
        <v>263</v>
      </c>
      <c r="BC15" s="49">
        <v>922</v>
      </c>
      <c r="BD15" s="49"/>
      <c r="BE15" s="49"/>
    </row>
    <row r="16" spans="1:57" s="50" customFormat="1" ht="11.1" customHeight="1">
      <c r="A16" s="217">
        <v>10</v>
      </c>
      <c r="B16" s="218">
        <v>74</v>
      </c>
      <c r="C16" s="218">
        <v>259</v>
      </c>
      <c r="D16" s="218">
        <v>83</v>
      </c>
      <c r="E16" s="218">
        <v>292</v>
      </c>
      <c r="F16" s="218">
        <v>90</v>
      </c>
      <c r="G16" s="218">
        <v>316</v>
      </c>
      <c r="H16" s="218">
        <v>106</v>
      </c>
      <c r="I16" s="218">
        <v>370</v>
      </c>
      <c r="J16" s="218">
        <v>110</v>
      </c>
      <c r="K16" s="218">
        <v>386</v>
      </c>
      <c r="L16" s="218">
        <v>116</v>
      </c>
      <c r="M16" s="218">
        <v>403</v>
      </c>
      <c r="N16" s="218">
        <v>119</v>
      </c>
      <c r="O16" s="218">
        <v>417</v>
      </c>
      <c r="P16" s="218">
        <v>127</v>
      </c>
      <c r="Q16" s="218">
        <v>444</v>
      </c>
      <c r="R16" s="218">
        <v>133</v>
      </c>
      <c r="S16" s="218">
        <v>467</v>
      </c>
      <c r="T16" s="218">
        <v>134</v>
      </c>
      <c r="U16" s="218">
        <v>469</v>
      </c>
      <c r="V16" s="218">
        <v>140</v>
      </c>
      <c r="W16" s="218">
        <v>490</v>
      </c>
      <c r="X16" s="218">
        <v>146</v>
      </c>
      <c r="Y16" s="218">
        <v>511</v>
      </c>
      <c r="Z16" s="218">
        <v>152</v>
      </c>
      <c r="AA16" s="218">
        <v>532</v>
      </c>
      <c r="AB16" s="219">
        <v>160</v>
      </c>
      <c r="AC16" s="220">
        <v>560</v>
      </c>
      <c r="AD16" s="49">
        <v>168</v>
      </c>
      <c r="AE16" s="49">
        <v>588</v>
      </c>
      <c r="AF16" s="49">
        <v>176</v>
      </c>
      <c r="AG16" s="49">
        <v>616</v>
      </c>
      <c r="AH16" s="49">
        <v>184</v>
      </c>
      <c r="AI16" s="49">
        <v>644</v>
      </c>
      <c r="AJ16" s="49">
        <v>192</v>
      </c>
      <c r="AK16" s="49">
        <v>672</v>
      </c>
      <c r="AL16" s="49">
        <v>202</v>
      </c>
      <c r="AM16" s="49">
        <v>707</v>
      </c>
      <c r="AN16" s="49">
        <v>212</v>
      </c>
      <c r="AO16" s="49">
        <v>742</v>
      </c>
      <c r="AP16" s="49">
        <v>222</v>
      </c>
      <c r="AQ16" s="49">
        <v>777</v>
      </c>
      <c r="AR16" s="49">
        <v>232</v>
      </c>
      <c r="AS16" s="49">
        <v>812</v>
      </c>
      <c r="AT16" s="49">
        <v>242</v>
      </c>
      <c r="AU16" s="49">
        <v>847</v>
      </c>
      <c r="AV16" s="49">
        <v>254</v>
      </c>
      <c r="AW16" s="49">
        <v>891</v>
      </c>
      <c r="AX16" s="49">
        <v>268</v>
      </c>
      <c r="AY16" s="49">
        <v>936</v>
      </c>
      <c r="AZ16" s="49">
        <v>280</v>
      </c>
      <c r="BA16" s="49">
        <v>980</v>
      </c>
      <c r="BB16" s="49">
        <v>292</v>
      </c>
      <c r="BC16" s="49">
        <v>1024</v>
      </c>
      <c r="BD16" s="49"/>
      <c r="BE16" s="49"/>
    </row>
    <row r="17" spans="1:57" s="50" customFormat="1" ht="11.1" customHeight="1">
      <c r="A17" s="217">
        <v>11</v>
      </c>
      <c r="B17" s="218">
        <v>81</v>
      </c>
      <c r="C17" s="218">
        <v>284</v>
      </c>
      <c r="D17" s="218">
        <v>92</v>
      </c>
      <c r="E17" s="218">
        <v>322</v>
      </c>
      <c r="F17" s="218">
        <v>99</v>
      </c>
      <c r="G17" s="218">
        <v>347</v>
      </c>
      <c r="H17" s="218">
        <v>117</v>
      </c>
      <c r="I17" s="218">
        <v>407</v>
      </c>
      <c r="J17" s="218">
        <v>121</v>
      </c>
      <c r="K17" s="218">
        <v>423</v>
      </c>
      <c r="L17" s="218">
        <v>127</v>
      </c>
      <c r="M17" s="218">
        <v>443</v>
      </c>
      <c r="N17" s="218">
        <v>131</v>
      </c>
      <c r="O17" s="218">
        <v>459</v>
      </c>
      <c r="P17" s="218">
        <v>140</v>
      </c>
      <c r="Q17" s="218">
        <v>489</v>
      </c>
      <c r="R17" s="218">
        <v>147</v>
      </c>
      <c r="S17" s="218">
        <v>513</v>
      </c>
      <c r="T17" s="218">
        <v>148</v>
      </c>
      <c r="U17" s="218">
        <v>516</v>
      </c>
      <c r="V17" s="218">
        <v>154</v>
      </c>
      <c r="W17" s="218">
        <v>539</v>
      </c>
      <c r="X17" s="218">
        <v>161</v>
      </c>
      <c r="Y17" s="218">
        <v>562</v>
      </c>
      <c r="Z17" s="218">
        <v>167</v>
      </c>
      <c r="AA17" s="218">
        <v>586</v>
      </c>
      <c r="AB17" s="219">
        <v>176</v>
      </c>
      <c r="AC17" s="220">
        <v>616</v>
      </c>
      <c r="AD17" s="49">
        <v>184</v>
      </c>
      <c r="AE17" s="49">
        <v>647</v>
      </c>
      <c r="AF17" s="49">
        <v>193</v>
      </c>
      <c r="AG17" s="49">
        <v>678</v>
      </c>
      <c r="AH17" s="49">
        <v>202</v>
      </c>
      <c r="AI17" s="49">
        <v>709</v>
      </c>
      <c r="AJ17" s="49">
        <v>211</v>
      </c>
      <c r="AK17" s="49">
        <v>739</v>
      </c>
      <c r="AL17" s="49">
        <v>222</v>
      </c>
      <c r="AM17" s="49">
        <v>778</v>
      </c>
      <c r="AN17" s="49">
        <v>233</v>
      </c>
      <c r="AO17" s="49">
        <v>817</v>
      </c>
      <c r="AP17" s="49">
        <v>244</v>
      </c>
      <c r="AQ17" s="49">
        <v>854</v>
      </c>
      <c r="AR17" s="49">
        <v>256</v>
      </c>
      <c r="AS17" s="49">
        <v>893</v>
      </c>
      <c r="AT17" s="49">
        <v>267</v>
      </c>
      <c r="AU17" s="49">
        <v>932</v>
      </c>
      <c r="AV17" s="49">
        <v>280</v>
      </c>
      <c r="AW17" s="49">
        <v>980</v>
      </c>
      <c r="AX17" s="49">
        <v>294</v>
      </c>
      <c r="AY17" s="49">
        <v>1029</v>
      </c>
      <c r="AZ17" s="49">
        <v>308</v>
      </c>
      <c r="BA17" s="49">
        <v>1078</v>
      </c>
      <c r="BB17" s="49">
        <v>322</v>
      </c>
      <c r="BC17" s="49">
        <v>1127</v>
      </c>
      <c r="BD17" s="49"/>
      <c r="BE17" s="49"/>
    </row>
    <row r="18" spans="1:57" s="50" customFormat="1" ht="11.1" customHeight="1">
      <c r="A18" s="217">
        <v>12</v>
      </c>
      <c r="B18" s="218">
        <v>89</v>
      </c>
      <c r="C18" s="218">
        <v>311</v>
      </c>
      <c r="D18" s="218">
        <v>100</v>
      </c>
      <c r="E18" s="218">
        <v>351</v>
      </c>
      <c r="F18" s="218">
        <v>108</v>
      </c>
      <c r="G18" s="218">
        <v>378</v>
      </c>
      <c r="H18" s="218">
        <v>127</v>
      </c>
      <c r="I18" s="218">
        <v>443</v>
      </c>
      <c r="J18" s="218">
        <v>132</v>
      </c>
      <c r="K18" s="218">
        <v>462</v>
      </c>
      <c r="L18" s="218">
        <v>138</v>
      </c>
      <c r="M18" s="218">
        <v>483</v>
      </c>
      <c r="N18" s="218">
        <v>143</v>
      </c>
      <c r="O18" s="218">
        <v>501</v>
      </c>
      <c r="P18" s="218">
        <v>152</v>
      </c>
      <c r="Q18" s="218">
        <v>533</v>
      </c>
      <c r="R18" s="218">
        <v>160</v>
      </c>
      <c r="S18" s="218">
        <v>560</v>
      </c>
      <c r="T18" s="218">
        <v>161</v>
      </c>
      <c r="U18" s="218">
        <v>563</v>
      </c>
      <c r="V18" s="218">
        <v>168</v>
      </c>
      <c r="W18" s="218">
        <v>588</v>
      </c>
      <c r="X18" s="218">
        <v>176</v>
      </c>
      <c r="Y18" s="218">
        <v>613</v>
      </c>
      <c r="Z18" s="218">
        <v>182</v>
      </c>
      <c r="AA18" s="218">
        <v>639</v>
      </c>
      <c r="AB18" s="219">
        <v>192</v>
      </c>
      <c r="AC18" s="220">
        <v>672</v>
      </c>
      <c r="AD18" s="49">
        <v>201</v>
      </c>
      <c r="AE18" s="49">
        <v>706</v>
      </c>
      <c r="AF18" s="49">
        <v>211</v>
      </c>
      <c r="AG18" s="49">
        <v>739</v>
      </c>
      <c r="AH18" s="49">
        <v>221</v>
      </c>
      <c r="AI18" s="49">
        <v>773</v>
      </c>
      <c r="AJ18" s="49">
        <v>230</v>
      </c>
      <c r="AK18" s="49">
        <v>807</v>
      </c>
      <c r="AL18" s="49">
        <v>242</v>
      </c>
      <c r="AM18" s="49">
        <v>849</v>
      </c>
      <c r="AN18" s="49">
        <v>254</v>
      </c>
      <c r="AO18" s="49">
        <v>890</v>
      </c>
      <c r="AP18" s="49">
        <v>267</v>
      </c>
      <c r="AQ18" s="49">
        <v>932</v>
      </c>
      <c r="AR18" s="49">
        <v>279</v>
      </c>
      <c r="AS18" s="49">
        <v>974</v>
      </c>
      <c r="AT18" s="49">
        <v>290</v>
      </c>
      <c r="AU18" s="49">
        <v>1017</v>
      </c>
      <c r="AV18" s="49">
        <v>306</v>
      </c>
      <c r="AW18" s="49">
        <v>1070</v>
      </c>
      <c r="AX18" s="49">
        <v>321</v>
      </c>
      <c r="AY18" s="49">
        <v>1123</v>
      </c>
      <c r="AZ18" s="49">
        <v>336</v>
      </c>
      <c r="BA18" s="49">
        <v>1176</v>
      </c>
      <c r="BB18" s="49">
        <v>351</v>
      </c>
      <c r="BC18" s="49">
        <v>1229</v>
      </c>
      <c r="BD18" s="49"/>
      <c r="BE18" s="49"/>
    </row>
    <row r="19" spans="1:57" s="50" customFormat="1" ht="11.1" customHeight="1">
      <c r="A19" s="217">
        <v>13</v>
      </c>
      <c r="B19" s="218">
        <v>97</v>
      </c>
      <c r="C19" s="218">
        <v>337</v>
      </c>
      <c r="D19" s="218">
        <v>109</v>
      </c>
      <c r="E19" s="218">
        <v>380</v>
      </c>
      <c r="F19" s="218">
        <v>117</v>
      </c>
      <c r="G19" s="218">
        <v>410</v>
      </c>
      <c r="H19" s="218">
        <v>138</v>
      </c>
      <c r="I19" s="218">
        <v>480</v>
      </c>
      <c r="J19" s="218">
        <v>143</v>
      </c>
      <c r="K19" s="218">
        <v>500</v>
      </c>
      <c r="L19" s="218">
        <v>150</v>
      </c>
      <c r="M19" s="218">
        <v>524</v>
      </c>
      <c r="N19" s="218">
        <v>154</v>
      </c>
      <c r="O19" s="218">
        <v>542</v>
      </c>
      <c r="P19" s="218">
        <v>166</v>
      </c>
      <c r="Q19" s="218">
        <v>578</v>
      </c>
      <c r="R19" s="218">
        <v>173</v>
      </c>
      <c r="S19" s="218">
        <v>607</v>
      </c>
      <c r="T19" s="218">
        <v>174</v>
      </c>
      <c r="U19" s="218">
        <v>610</v>
      </c>
      <c r="V19" s="218">
        <v>182</v>
      </c>
      <c r="W19" s="218">
        <v>637</v>
      </c>
      <c r="X19" s="218">
        <v>190</v>
      </c>
      <c r="Y19" s="218">
        <v>664</v>
      </c>
      <c r="Z19" s="218">
        <v>198</v>
      </c>
      <c r="AA19" s="218">
        <v>691</v>
      </c>
      <c r="AB19" s="219">
        <v>208</v>
      </c>
      <c r="AC19" s="220">
        <v>728</v>
      </c>
      <c r="AD19" s="49">
        <v>219</v>
      </c>
      <c r="AE19" s="49">
        <v>764</v>
      </c>
      <c r="AF19" s="49">
        <v>229</v>
      </c>
      <c r="AG19" s="49">
        <v>801</v>
      </c>
      <c r="AH19" s="49">
        <v>239</v>
      </c>
      <c r="AI19" s="49">
        <v>837</v>
      </c>
      <c r="AJ19" s="49">
        <v>250</v>
      </c>
      <c r="AK19" s="49">
        <v>873</v>
      </c>
      <c r="AL19" s="49">
        <v>262</v>
      </c>
      <c r="AM19" s="49">
        <v>919</v>
      </c>
      <c r="AN19" s="49">
        <v>276</v>
      </c>
      <c r="AO19" s="49">
        <v>964</v>
      </c>
      <c r="AP19" s="49">
        <v>289</v>
      </c>
      <c r="AQ19" s="49">
        <v>1010</v>
      </c>
      <c r="AR19" s="49">
        <v>301</v>
      </c>
      <c r="AS19" s="49">
        <v>1056</v>
      </c>
      <c r="AT19" s="49">
        <v>314</v>
      </c>
      <c r="AU19" s="49">
        <v>1101</v>
      </c>
      <c r="AV19" s="49">
        <v>331</v>
      </c>
      <c r="AW19" s="49">
        <v>1159</v>
      </c>
      <c r="AX19" s="49">
        <v>348</v>
      </c>
      <c r="AY19" s="49">
        <v>1217</v>
      </c>
      <c r="AZ19" s="49">
        <v>364</v>
      </c>
      <c r="BA19" s="49">
        <v>1274</v>
      </c>
      <c r="BB19" s="49">
        <v>380</v>
      </c>
      <c r="BC19" s="49">
        <v>1331</v>
      </c>
      <c r="BD19" s="49"/>
      <c r="BE19" s="49"/>
    </row>
    <row r="20" spans="1:57" s="50" customFormat="1" ht="11.1" customHeight="1">
      <c r="A20" s="217">
        <v>14</v>
      </c>
      <c r="B20" s="218">
        <v>103</v>
      </c>
      <c r="C20" s="218">
        <v>362</v>
      </c>
      <c r="D20" s="218">
        <v>117</v>
      </c>
      <c r="E20" s="218">
        <v>410</v>
      </c>
      <c r="F20" s="218">
        <v>126</v>
      </c>
      <c r="G20" s="218">
        <v>441</v>
      </c>
      <c r="H20" s="218">
        <v>148</v>
      </c>
      <c r="I20" s="218">
        <v>518</v>
      </c>
      <c r="J20" s="218">
        <v>154</v>
      </c>
      <c r="K20" s="218">
        <v>539</v>
      </c>
      <c r="L20" s="218">
        <v>161</v>
      </c>
      <c r="M20" s="218">
        <v>564</v>
      </c>
      <c r="N20" s="218">
        <v>167</v>
      </c>
      <c r="O20" s="218">
        <v>584</v>
      </c>
      <c r="P20" s="218">
        <v>178</v>
      </c>
      <c r="Q20" s="218">
        <v>622</v>
      </c>
      <c r="R20" s="218">
        <v>187</v>
      </c>
      <c r="S20" s="218">
        <v>653</v>
      </c>
      <c r="T20" s="218">
        <v>188</v>
      </c>
      <c r="U20" s="218">
        <v>657</v>
      </c>
      <c r="V20" s="218">
        <v>196</v>
      </c>
      <c r="W20" s="218">
        <v>686</v>
      </c>
      <c r="X20" s="218">
        <v>204</v>
      </c>
      <c r="Y20" s="218">
        <v>716</v>
      </c>
      <c r="Z20" s="218">
        <v>213</v>
      </c>
      <c r="AA20" s="218">
        <v>744</v>
      </c>
      <c r="AB20" s="219">
        <v>224</v>
      </c>
      <c r="AC20" s="220">
        <v>784</v>
      </c>
      <c r="AD20" s="49">
        <v>236</v>
      </c>
      <c r="AE20" s="49">
        <v>823</v>
      </c>
      <c r="AF20" s="49">
        <v>247</v>
      </c>
      <c r="AG20" s="49">
        <v>862</v>
      </c>
      <c r="AH20" s="49">
        <v>258</v>
      </c>
      <c r="AI20" s="49">
        <v>901</v>
      </c>
      <c r="AJ20" s="49">
        <v>269</v>
      </c>
      <c r="AK20" s="49">
        <v>941</v>
      </c>
      <c r="AL20" s="49">
        <v>283</v>
      </c>
      <c r="AM20" s="49">
        <v>990</v>
      </c>
      <c r="AN20" s="49">
        <v>297</v>
      </c>
      <c r="AO20" s="49">
        <v>1039</v>
      </c>
      <c r="AP20" s="49">
        <v>311</v>
      </c>
      <c r="AQ20" s="49">
        <v>1088</v>
      </c>
      <c r="AR20" s="49">
        <v>324</v>
      </c>
      <c r="AS20" s="49">
        <v>1137</v>
      </c>
      <c r="AT20" s="49">
        <v>339</v>
      </c>
      <c r="AU20" s="49">
        <v>1186</v>
      </c>
      <c r="AV20" s="49">
        <v>357</v>
      </c>
      <c r="AW20" s="49">
        <v>1248</v>
      </c>
      <c r="AX20" s="49">
        <v>374</v>
      </c>
      <c r="AY20" s="49">
        <v>1310</v>
      </c>
      <c r="AZ20" s="49">
        <v>392</v>
      </c>
      <c r="BA20" s="49">
        <v>1372</v>
      </c>
      <c r="BB20" s="49">
        <v>410</v>
      </c>
      <c r="BC20" s="49">
        <v>1434</v>
      </c>
      <c r="BD20" s="49"/>
      <c r="BE20" s="49"/>
    </row>
    <row r="21" spans="1:57" s="50" customFormat="1" ht="11.1" customHeight="1">
      <c r="A21" s="217">
        <v>15</v>
      </c>
      <c r="B21" s="218">
        <v>111</v>
      </c>
      <c r="C21" s="218">
        <v>389</v>
      </c>
      <c r="D21" s="218">
        <v>126</v>
      </c>
      <c r="E21" s="218">
        <v>439</v>
      </c>
      <c r="F21" s="218">
        <v>136</v>
      </c>
      <c r="G21" s="218">
        <v>472</v>
      </c>
      <c r="H21" s="218">
        <v>159</v>
      </c>
      <c r="I21" s="218">
        <v>554</v>
      </c>
      <c r="J21" s="218">
        <v>166</v>
      </c>
      <c r="K21" s="218">
        <v>578</v>
      </c>
      <c r="L21" s="218">
        <v>173</v>
      </c>
      <c r="M21" s="218">
        <v>604</v>
      </c>
      <c r="N21" s="218">
        <v>179</v>
      </c>
      <c r="O21" s="218">
        <v>626</v>
      </c>
      <c r="P21" s="218">
        <v>190</v>
      </c>
      <c r="Q21" s="218">
        <v>667</v>
      </c>
      <c r="R21" s="218">
        <v>200</v>
      </c>
      <c r="S21" s="218">
        <v>700</v>
      </c>
      <c r="T21" s="218">
        <v>201</v>
      </c>
      <c r="U21" s="218">
        <v>703</v>
      </c>
      <c r="V21" s="218">
        <v>210</v>
      </c>
      <c r="W21" s="218">
        <v>736</v>
      </c>
      <c r="X21" s="218">
        <v>219</v>
      </c>
      <c r="Y21" s="218">
        <v>767</v>
      </c>
      <c r="Z21" s="218">
        <v>228</v>
      </c>
      <c r="AA21" s="218">
        <v>798</v>
      </c>
      <c r="AB21" s="219">
        <v>240</v>
      </c>
      <c r="AC21" s="220">
        <v>840</v>
      </c>
      <c r="AD21" s="49">
        <v>252</v>
      </c>
      <c r="AE21" s="49">
        <v>882</v>
      </c>
      <c r="AF21" s="49">
        <v>264</v>
      </c>
      <c r="AG21" s="49">
        <v>924</v>
      </c>
      <c r="AH21" s="49">
        <v>276</v>
      </c>
      <c r="AI21" s="49">
        <v>966</v>
      </c>
      <c r="AJ21" s="49">
        <v>288</v>
      </c>
      <c r="AK21" s="49">
        <v>1008</v>
      </c>
      <c r="AL21" s="49">
        <v>303</v>
      </c>
      <c r="AM21" s="49">
        <v>1060</v>
      </c>
      <c r="AN21" s="49">
        <v>318</v>
      </c>
      <c r="AO21" s="49">
        <v>1113</v>
      </c>
      <c r="AP21" s="49">
        <v>333</v>
      </c>
      <c r="AQ21" s="49">
        <v>1166</v>
      </c>
      <c r="AR21" s="49">
        <v>348</v>
      </c>
      <c r="AS21" s="49">
        <v>1218</v>
      </c>
      <c r="AT21" s="49">
        <v>363</v>
      </c>
      <c r="AU21" s="49">
        <v>1270</v>
      </c>
      <c r="AV21" s="49">
        <v>382</v>
      </c>
      <c r="AW21" s="49">
        <v>1337</v>
      </c>
      <c r="AX21" s="49">
        <v>401</v>
      </c>
      <c r="AY21" s="49">
        <v>1403</v>
      </c>
      <c r="AZ21" s="49">
        <v>420</v>
      </c>
      <c r="BA21" s="49">
        <v>1470</v>
      </c>
      <c r="BB21" s="49">
        <v>439</v>
      </c>
      <c r="BC21" s="49">
        <v>1537</v>
      </c>
      <c r="BD21" s="49"/>
      <c r="BE21" s="49"/>
    </row>
    <row r="22" spans="1:57" s="50" customFormat="1" ht="11.1" customHeight="1">
      <c r="A22" s="217">
        <v>16</v>
      </c>
      <c r="B22" s="218">
        <v>119</v>
      </c>
      <c r="C22" s="218">
        <v>414</v>
      </c>
      <c r="D22" s="218">
        <v>133</v>
      </c>
      <c r="E22" s="218">
        <v>468</v>
      </c>
      <c r="F22" s="218">
        <v>144</v>
      </c>
      <c r="G22" s="218">
        <v>504</v>
      </c>
      <c r="H22" s="218">
        <v>169</v>
      </c>
      <c r="I22" s="218">
        <v>591</v>
      </c>
      <c r="J22" s="218">
        <v>176</v>
      </c>
      <c r="K22" s="218">
        <v>616</v>
      </c>
      <c r="L22" s="218">
        <v>184</v>
      </c>
      <c r="M22" s="218">
        <v>646</v>
      </c>
      <c r="N22" s="218">
        <v>191</v>
      </c>
      <c r="O22" s="218">
        <v>668</v>
      </c>
      <c r="P22" s="218">
        <v>203</v>
      </c>
      <c r="Q22" s="218">
        <v>711</v>
      </c>
      <c r="R22" s="218">
        <v>213</v>
      </c>
      <c r="S22" s="218">
        <v>747</v>
      </c>
      <c r="T22" s="218">
        <v>214</v>
      </c>
      <c r="U22" s="218">
        <v>750</v>
      </c>
      <c r="V22" s="218">
        <v>224</v>
      </c>
      <c r="W22" s="218">
        <v>784</v>
      </c>
      <c r="X22" s="218">
        <v>233</v>
      </c>
      <c r="Y22" s="218">
        <v>818</v>
      </c>
      <c r="Z22" s="218">
        <v>243</v>
      </c>
      <c r="AA22" s="218">
        <v>851</v>
      </c>
      <c r="AB22" s="219">
        <v>256</v>
      </c>
      <c r="AC22" s="220">
        <v>896</v>
      </c>
      <c r="AD22" s="49">
        <v>269</v>
      </c>
      <c r="AE22" s="49">
        <v>941</v>
      </c>
      <c r="AF22" s="49">
        <v>281</v>
      </c>
      <c r="AG22" s="49">
        <v>986</v>
      </c>
      <c r="AH22" s="49">
        <v>294</v>
      </c>
      <c r="AI22" s="49">
        <v>1030</v>
      </c>
      <c r="AJ22" s="49">
        <v>307</v>
      </c>
      <c r="AK22" s="49">
        <v>1076</v>
      </c>
      <c r="AL22" s="49">
        <v>323</v>
      </c>
      <c r="AM22" s="49">
        <v>1131</v>
      </c>
      <c r="AN22" s="49">
        <v>339</v>
      </c>
      <c r="AO22" s="49">
        <v>1187</v>
      </c>
      <c r="AP22" s="49">
        <v>356</v>
      </c>
      <c r="AQ22" s="49">
        <v>1243</v>
      </c>
      <c r="AR22" s="49">
        <v>371</v>
      </c>
      <c r="AS22" s="49">
        <v>1299</v>
      </c>
      <c r="AT22" s="49">
        <v>387</v>
      </c>
      <c r="AU22" s="49">
        <v>1356</v>
      </c>
      <c r="AV22" s="49">
        <v>408</v>
      </c>
      <c r="AW22" s="49">
        <v>1427</v>
      </c>
      <c r="AX22" s="49">
        <v>428</v>
      </c>
      <c r="AY22" s="49">
        <v>1497</v>
      </c>
      <c r="AZ22" s="49">
        <v>448</v>
      </c>
      <c r="BA22" s="49">
        <v>1568</v>
      </c>
      <c r="BB22" s="49">
        <v>468</v>
      </c>
      <c r="BC22" s="49">
        <v>1639</v>
      </c>
      <c r="BD22" s="49"/>
      <c r="BE22" s="49"/>
    </row>
    <row r="23" spans="1:57" s="50" customFormat="1" ht="11.1" customHeight="1">
      <c r="A23" s="217">
        <v>17</v>
      </c>
      <c r="B23" s="218">
        <v>126</v>
      </c>
      <c r="C23" s="218">
        <v>440</v>
      </c>
      <c r="D23" s="218">
        <v>142</v>
      </c>
      <c r="E23" s="218">
        <v>498</v>
      </c>
      <c r="F23" s="218">
        <v>153</v>
      </c>
      <c r="G23" s="218">
        <v>536</v>
      </c>
      <c r="H23" s="218">
        <v>180</v>
      </c>
      <c r="I23" s="218">
        <v>628</v>
      </c>
      <c r="J23" s="218">
        <v>187</v>
      </c>
      <c r="K23" s="218">
        <v>654</v>
      </c>
      <c r="L23" s="218">
        <v>196</v>
      </c>
      <c r="M23" s="218">
        <v>686</v>
      </c>
      <c r="N23" s="218">
        <v>202</v>
      </c>
      <c r="O23" s="218">
        <v>709</v>
      </c>
      <c r="P23" s="218">
        <v>216</v>
      </c>
      <c r="Q23" s="218">
        <v>756</v>
      </c>
      <c r="R23" s="218">
        <v>227</v>
      </c>
      <c r="S23" s="218">
        <v>793</v>
      </c>
      <c r="T23" s="218">
        <v>228</v>
      </c>
      <c r="U23" s="218">
        <v>798</v>
      </c>
      <c r="V23" s="218">
        <v>238</v>
      </c>
      <c r="W23" s="218">
        <v>833</v>
      </c>
      <c r="X23" s="218">
        <v>248</v>
      </c>
      <c r="Y23" s="218">
        <v>869</v>
      </c>
      <c r="Z23" s="218">
        <v>259</v>
      </c>
      <c r="AA23" s="218">
        <v>904</v>
      </c>
      <c r="AB23" s="219">
        <v>272</v>
      </c>
      <c r="AC23" s="220">
        <v>952</v>
      </c>
      <c r="AD23" s="49">
        <v>286</v>
      </c>
      <c r="AE23" s="49">
        <v>1000</v>
      </c>
      <c r="AF23" s="49">
        <v>299</v>
      </c>
      <c r="AG23" s="49">
        <v>1047</v>
      </c>
      <c r="AH23" s="49">
        <v>313</v>
      </c>
      <c r="AI23" s="49">
        <v>1094</v>
      </c>
      <c r="AJ23" s="49">
        <v>327</v>
      </c>
      <c r="AK23" s="49">
        <v>1142</v>
      </c>
      <c r="AL23" s="49">
        <v>343</v>
      </c>
      <c r="AM23" s="49">
        <v>1202</v>
      </c>
      <c r="AN23" s="49">
        <v>360</v>
      </c>
      <c r="AO23" s="49">
        <v>1261</v>
      </c>
      <c r="AP23" s="49">
        <v>378</v>
      </c>
      <c r="AQ23" s="49">
        <v>1321</v>
      </c>
      <c r="AR23" s="49">
        <v>394</v>
      </c>
      <c r="AS23" s="49">
        <v>1380</v>
      </c>
      <c r="AT23" s="49">
        <v>411</v>
      </c>
      <c r="AU23" s="49">
        <v>1440</v>
      </c>
      <c r="AV23" s="49">
        <v>433</v>
      </c>
      <c r="AW23" s="49">
        <v>1516</v>
      </c>
      <c r="AX23" s="49">
        <v>454</v>
      </c>
      <c r="AY23" s="49">
        <v>1591</v>
      </c>
      <c r="AZ23" s="49">
        <v>476</v>
      </c>
      <c r="BA23" s="49">
        <v>1666</v>
      </c>
      <c r="BB23" s="49">
        <v>498</v>
      </c>
      <c r="BC23" s="49">
        <v>1741</v>
      </c>
      <c r="BD23" s="49"/>
      <c r="BE23" s="49"/>
    </row>
    <row r="24" spans="1:57" s="50" customFormat="1" ht="11.1" customHeight="1">
      <c r="A24" s="217">
        <v>18</v>
      </c>
      <c r="B24" s="218">
        <v>133</v>
      </c>
      <c r="C24" s="218">
        <v>467</v>
      </c>
      <c r="D24" s="218">
        <v>150</v>
      </c>
      <c r="E24" s="218">
        <v>527</v>
      </c>
      <c r="F24" s="218">
        <v>162</v>
      </c>
      <c r="G24" s="218">
        <v>567</v>
      </c>
      <c r="H24" s="218">
        <v>190</v>
      </c>
      <c r="I24" s="218">
        <v>666</v>
      </c>
      <c r="J24" s="218">
        <v>198</v>
      </c>
      <c r="K24" s="218">
        <v>693</v>
      </c>
      <c r="L24" s="218">
        <v>208</v>
      </c>
      <c r="M24" s="218">
        <v>726</v>
      </c>
      <c r="N24" s="218">
        <v>214</v>
      </c>
      <c r="O24" s="218">
        <v>751</v>
      </c>
      <c r="P24" s="218">
        <v>229</v>
      </c>
      <c r="Q24" s="218">
        <v>800</v>
      </c>
      <c r="R24" s="218">
        <v>240</v>
      </c>
      <c r="S24" s="218">
        <v>840</v>
      </c>
      <c r="T24" s="218">
        <v>241</v>
      </c>
      <c r="U24" s="218">
        <v>844</v>
      </c>
      <c r="V24" s="218">
        <v>252</v>
      </c>
      <c r="W24" s="218">
        <v>882</v>
      </c>
      <c r="X24" s="218">
        <v>263</v>
      </c>
      <c r="Y24" s="218">
        <v>920</v>
      </c>
      <c r="Z24" s="218">
        <v>273</v>
      </c>
      <c r="AA24" s="218">
        <v>958</v>
      </c>
      <c r="AB24" s="219">
        <v>288</v>
      </c>
      <c r="AC24" s="220">
        <v>1008</v>
      </c>
      <c r="AD24" s="49">
        <v>302</v>
      </c>
      <c r="AE24" s="49">
        <v>1059</v>
      </c>
      <c r="AF24" s="49">
        <v>317</v>
      </c>
      <c r="AG24" s="49">
        <v>1109</v>
      </c>
      <c r="AH24" s="49">
        <v>331</v>
      </c>
      <c r="AI24" s="49">
        <v>1159</v>
      </c>
      <c r="AJ24" s="49">
        <v>346</v>
      </c>
      <c r="AK24" s="49">
        <v>1210</v>
      </c>
      <c r="AL24" s="49">
        <v>363</v>
      </c>
      <c r="AM24" s="49">
        <v>1272</v>
      </c>
      <c r="AN24" s="49">
        <v>381</v>
      </c>
      <c r="AO24" s="49">
        <v>1336</v>
      </c>
      <c r="AP24" s="49">
        <v>400</v>
      </c>
      <c r="AQ24" s="49">
        <v>1399</v>
      </c>
      <c r="AR24" s="49">
        <v>418</v>
      </c>
      <c r="AS24" s="49">
        <v>1461</v>
      </c>
      <c r="AT24" s="49">
        <v>436</v>
      </c>
      <c r="AU24" s="49">
        <v>1524</v>
      </c>
      <c r="AV24" s="49">
        <v>459</v>
      </c>
      <c r="AW24" s="49">
        <v>1604</v>
      </c>
      <c r="AX24" s="49">
        <v>481</v>
      </c>
      <c r="AY24" s="49">
        <v>1684</v>
      </c>
      <c r="AZ24" s="49">
        <v>504</v>
      </c>
      <c r="BA24" s="49">
        <v>1764</v>
      </c>
      <c r="BB24" s="49">
        <v>527</v>
      </c>
      <c r="BC24" s="49">
        <v>1843</v>
      </c>
      <c r="BD24" s="49"/>
      <c r="BE24" s="49"/>
    </row>
    <row r="25" spans="1:57" s="50" customFormat="1" ht="11.1" customHeight="1">
      <c r="A25" s="217">
        <v>19</v>
      </c>
      <c r="B25" s="218">
        <v>141</v>
      </c>
      <c r="C25" s="218">
        <v>492</v>
      </c>
      <c r="D25" s="218">
        <v>159</v>
      </c>
      <c r="E25" s="218">
        <v>556</v>
      </c>
      <c r="F25" s="218">
        <v>171</v>
      </c>
      <c r="G25" s="218">
        <v>599</v>
      </c>
      <c r="H25" s="218">
        <v>201</v>
      </c>
      <c r="I25" s="218">
        <v>702</v>
      </c>
      <c r="J25" s="218">
        <v>209</v>
      </c>
      <c r="K25" s="218">
        <v>731</v>
      </c>
      <c r="L25" s="218">
        <v>219</v>
      </c>
      <c r="M25" s="218">
        <v>766</v>
      </c>
      <c r="N25" s="218">
        <v>227</v>
      </c>
      <c r="O25" s="218">
        <v>792</v>
      </c>
      <c r="P25" s="218">
        <v>241</v>
      </c>
      <c r="Q25" s="218">
        <v>844</v>
      </c>
      <c r="R25" s="218">
        <v>253</v>
      </c>
      <c r="S25" s="218">
        <v>887</v>
      </c>
      <c r="T25" s="218">
        <v>254</v>
      </c>
      <c r="U25" s="218">
        <v>891</v>
      </c>
      <c r="V25" s="218">
        <v>266</v>
      </c>
      <c r="W25" s="218">
        <v>931</v>
      </c>
      <c r="X25" s="218">
        <v>278</v>
      </c>
      <c r="Y25" s="218">
        <v>971</v>
      </c>
      <c r="Z25" s="218">
        <v>289</v>
      </c>
      <c r="AA25" s="218">
        <v>1011</v>
      </c>
      <c r="AB25" s="219">
        <v>304</v>
      </c>
      <c r="AC25" s="220">
        <v>1064</v>
      </c>
      <c r="AD25" s="49">
        <v>319</v>
      </c>
      <c r="AE25" s="49">
        <v>1117</v>
      </c>
      <c r="AF25" s="49">
        <v>334</v>
      </c>
      <c r="AG25" s="49">
        <v>1170</v>
      </c>
      <c r="AH25" s="49">
        <v>350</v>
      </c>
      <c r="AI25" s="49">
        <v>1223</v>
      </c>
      <c r="AJ25" s="49">
        <v>364</v>
      </c>
      <c r="AK25" s="49">
        <v>1277</v>
      </c>
      <c r="AL25" s="49">
        <v>383</v>
      </c>
      <c r="AM25" s="49">
        <v>1343</v>
      </c>
      <c r="AN25" s="49">
        <v>403</v>
      </c>
      <c r="AO25" s="49">
        <v>1410</v>
      </c>
      <c r="AP25" s="49">
        <v>422</v>
      </c>
      <c r="AQ25" s="49">
        <v>1477</v>
      </c>
      <c r="AR25" s="49">
        <v>441</v>
      </c>
      <c r="AS25" s="49">
        <v>1543</v>
      </c>
      <c r="AT25" s="49">
        <v>460</v>
      </c>
      <c r="AU25" s="49">
        <v>1609</v>
      </c>
      <c r="AV25" s="49">
        <v>483</v>
      </c>
      <c r="AW25" s="49">
        <v>1693</v>
      </c>
      <c r="AX25" s="49">
        <v>508</v>
      </c>
      <c r="AY25" s="49">
        <v>1778</v>
      </c>
      <c r="AZ25" s="49">
        <v>532</v>
      </c>
      <c r="BA25" s="49">
        <v>1862</v>
      </c>
      <c r="BB25" s="49">
        <v>556</v>
      </c>
      <c r="BC25" s="49">
        <v>1947</v>
      </c>
      <c r="BD25" s="49"/>
      <c r="BE25" s="49"/>
    </row>
    <row r="26" spans="1:57" s="50" customFormat="1" ht="11.1" customHeight="1">
      <c r="A26" s="217">
        <v>20</v>
      </c>
      <c r="B26" s="218">
        <v>148</v>
      </c>
      <c r="C26" s="218">
        <v>518</v>
      </c>
      <c r="D26" s="218">
        <v>167</v>
      </c>
      <c r="E26" s="218">
        <v>586</v>
      </c>
      <c r="F26" s="218">
        <v>180</v>
      </c>
      <c r="G26" s="218">
        <v>630</v>
      </c>
      <c r="H26" s="218">
        <v>211</v>
      </c>
      <c r="I26" s="218">
        <v>739</v>
      </c>
      <c r="J26" s="218">
        <v>220</v>
      </c>
      <c r="K26" s="218">
        <v>770</v>
      </c>
      <c r="L26" s="218">
        <v>230</v>
      </c>
      <c r="M26" s="218">
        <v>807</v>
      </c>
      <c r="N26" s="218">
        <v>239</v>
      </c>
      <c r="O26" s="218">
        <v>834</v>
      </c>
      <c r="P26" s="218">
        <v>254</v>
      </c>
      <c r="Q26" s="218">
        <v>889</v>
      </c>
      <c r="R26" s="218">
        <v>267</v>
      </c>
      <c r="S26" s="218">
        <v>933</v>
      </c>
      <c r="T26" s="218">
        <v>268</v>
      </c>
      <c r="U26" s="218">
        <v>938</v>
      </c>
      <c r="V26" s="218">
        <v>280</v>
      </c>
      <c r="W26" s="218">
        <v>980</v>
      </c>
      <c r="X26" s="218">
        <v>292</v>
      </c>
      <c r="Y26" s="218">
        <v>1022</v>
      </c>
      <c r="Z26" s="218">
        <v>304</v>
      </c>
      <c r="AA26" s="218">
        <v>1064</v>
      </c>
      <c r="AB26" s="219">
        <v>320</v>
      </c>
      <c r="AC26" s="220">
        <v>1120</v>
      </c>
      <c r="AD26" s="49">
        <v>336</v>
      </c>
      <c r="AE26" s="49">
        <v>1176</v>
      </c>
      <c r="AF26" s="49">
        <v>352</v>
      </c>
      <c r="AG26" s="49">
        <v>1232</v>
      </c>
      <c r="AH26" s="49">
        <v>368</v>
      </c>
      <c r="AI26" s="49">
        <v>1288</v>
      </c>
      <c r="AJ26" s="49">
        <v>384</v>
      </c>
      <c r="AK26" s="49">
        <v>1344</v>
      </c>
      <c r="AL26" s="49">
        <v>404</v>
      </c>
      <c r="AM26" s="49">
        <v>1414</v>
      </c>
      <c r="AN26" s="49">
        <v>424</v>
      </c>
      <c r="AO26" s="49">
        <v>1484</v>
      </c>
      <c r="AP26" s="49">
        <v>444</v>
      </c>
      <c r="AQ26" s="49">
        <v>1554</v>
      </c>
      <c r="AR26" s="49">
        <v>464</v>
      </c>
      <c r="AS26" s="49">
        <v>1624</v>
      </c>
      <c r="AT26" s="49">
        <v>484</v>
      </c>
      <c r="AU26" s="49">
        <v>1694</v>
      </c>
      <c r="AV26" s="49">
        <v>509</v>
      </c>
      <c r="AW26" s="49">
        <v>1782</v>
      </c>
      <c r="AX26" s="49">
        <v>534</v>
      </c>
      <c r="AY26" s="49">
        <v>1871</v>
      </c>
      <c r="AZ26" s="49">
        <v>560</v>
      </c>
      <c r="BA26" s="49">
        <v>1960</v>
      </c>
      <c r="BB26" s="49">
        <v>586</v>
      </c>
      <c r="BC26" s="49">
        <v>2049</v>
      </c>
      <c r="BD26" s="49"/>
      <c r="BE26" s="49"/>
    </row>
    <row r="27" spans="1:57" s="50" customFormat="1" ht="11.1" customHeight="1">
      <c r="A27" s="217">
        <v>21</v>
      </c>
      <c r="B27" s="218">
        <v>156</v>
      </c>
      <c r="C27" s="218">
        <v>544</v>
      </c>
      <c r="D27" s="218">
        <v>176</v>
      </c>
      <c r="E27" s="218">
        <v>614</v>
      </c>
      <c r="F27" s="218">
        <v>189</v>
      </c>
      <c r="G27" s="218">
        <v>661</v>
      </c>
      <c r="H27" s="218">
        <v>222</v>
      </c>
      <c r="I27" s="218">
        <v>777</v>
      </c>
      <c r="J27" s="218">
        <v>231</v>
      </c>
      <c r="K27" s="218">
        <v>809</v>
      </c>
      <c r="L27" s="218">
        <v>242</v>
      </c>
      <c r="M27" s="218">
        <v>847</v>
      </c>
      <c r="N27" s="218">
        <v>250</v>
      </c>
      <c r="O27" s="218">
        <v>877</v>
      </c>
      <c r="P27" s="218">
        <v>267</v>
      </c>
      <c r="Q27" s="218">
        <v>933</v>
      </c>
      <c r="R27" s="218">
        <v>280</v>
      </c>
      <c r="S27" s="218">
        <v>980</v>
      </c>
      <c r="T27" s="218">
        <v>281</v>
      </c>
      <c r="U27" s="218">
        <v>984</v>
      </c>
      <c r="V27" s="218">
        <v>294</v>
      </c>
      <c r="W27" s="218">
        <v>1029</v>
      </c>
      <c r="X27" s="218">
        <v>307</v>
      </c>
      <c r="Y27" s="218">
        <v>1073</v>
      </c>
      <c r="Z27" s="218">
        <v>319</v>
      </c>
      <c r="AA27" s="218">
        <v>1117</v>
      </c>
      <c r="AB27" s="219">
        <v>336</v>
      </c>
      <c r="AC27" s="220">
        <v>1176</v>
      </c>
      <c r="AD27" s="49">
        <v>353</v>
      </c>
      <c r="AE27" s="49">
        <v>1234</v>
      </c>
      <c r="AF27" s="49">
        <v>370</v>
      </c>
      <c r="AG27" s="49">
        <v>1293</v>
      </c>
      <c r="AH27" s="49">
        <v>387</v>
      </c>
      <c r="AI27" s="49">
        <v>1352</v>
      </c>
      <c r="AJ27" s="49">
        <v>403</v>
      </c>
      <c r="AK27" s="49">
        <v>1411</v>
      </c>
      <c r="AL27" s="49">
        <v>424</v>
      </c>
      <c r="AM27" s="49">
        <v>1484</v>
      </c>
      <c r="AN27" s="49">
        <v>446</v>
      </c>
      <c r="AO27" s="49">
        <v>1558</v>
      </c>
      <c r="AP27" s="49">
        <v>467</v>
      </c>
      <c r="AQ27" s="49">
        <v>1632</v>
      </c>
      <c r="AR27" s="49">
        <v>487</v>
      </c>
      <c r="AS27" s="49">
        <v>1706</v>
      </c>
      <c r="AT27" s="49">
        <v>508</v>
      </c>
      <c r="AU27" s="49">
        <v>1779</v>
      </c>
      <c r="AV27" s="49">
        <v>534</v>
      </c>
      <c r="AW27" s="49">
        <v>1872</v>
      </c>
      <c r="AX27" s="49">
        <v>561</v>
      </c>
      <c r="AY27" s="49">
        <v>1964</v>
      </c>
      <c r="AZ27" s="49">
        <v>588</v>
      </c>
      <c r="BA27" s="49">
        <v>2058</v>
      </c>
      <c r="BB27" s="49">
        <v>614</v>
      </c>
      <c r="BC27" s="49">
        <v>2151</v>
      </c>
      <c r="BD27" s="49"/>
      <c r="BE27" s="49"/>
    </row>
    <row r="28" spans="1:57" s="50" customFormat="1" ht="11.1" customHeight="1">
      <c r="A28" s="217">
        <v>22</v>
      </c>
      <c r="B28" s="218">
        <v>163</v>
      </c>
      <c r="C28" s="218">
        <v>570</v>
      </c>
      <c r="D28" s="218">
        <v>184</v>
      </c>
      <c r="E28" s="218">
        <v>643</v>
      </c>
      <c r="F28" s="218">
        <v>198</v>
      </c>
      <c r="G28" s="218">
        <v>693</v>
      </c>
      <c r="H28" s="218">
        <v>232</v>
      </c>
      <c r="I28" s="218">
        <v>813</v>
      </c>
      <c r="J28" s="218">
        <v>242</v>
      </c>
      <c r="K28" s="218">
        <v>847</v>
      </c>
      <c r="L28" s="218">
        <v>253</v>
      </c>
      <c r="M28" s="218">
        <v>887</v>
      </c>
      <c r="N28" s="218">
        <v>262</v>
      </c>
      <c r="O28" s="218">
        <v>918</v>
      </c>
      <c r="P28" s="218">
        <v>279</v>
      </c>
      <c r="Q28" s="218">
        <v>978</v>
      </c>
      <c r="R28" s="218">
        <v>293</v>
      </c>
      <c r="S28" s="218">
        <v>1027</v>
      </c>
      <c r="T28" s="218">
        <v>294</v>
      </c>
      <c r="U28" s="218">
        <v>1032</v>
      </c>
      <c r="V28" s="218">
        <v>308</v>
      </c>
      <c r="W28" s="218">
        <v>1078</v>
      </c>
      <c r="X28" s="218">
        <v>321</v>
      </c>
      <c r="Y28" s="218">
        <v>1124</v>
      </c>
      <c r="Z28" s="218">
        <v>334</v>
      </c>
      <c r="AA28" s="218">
        <v>1170</v>
      </c>
      <c r="AB28" s="219">
        <v>352</v>
      </c>
      <c r="AC28" s="220">
        <v>1232</v>
      </c>
      <c r="AD28" s="49">
        <v>370</v>
      </c>
      <c r="AE28" s="49">
        <v>1293</v>
      </c>
      <c r="AF28" s="49">
        <v>387</v>
      </c>
      <c r="AG28" s="49">
        <v>1356</v>
      </c>
      <c r="AH28" s="49">
        <v>404</v>
      </c>
      <c r="AI28" s="49">
        <v>1417</v>
      </c>
      <c r="AJ28" s="49">
        <v>422</v>
      </c>
      <c r="AK28" s="49">
        <v>1479</v>
      </c>
      <c r="AL28" s="49">
        <v>444</v>
      </c>
      <c r="AM28" s="49">
        <v>1556</v>
      </c>
      <c r="AN28" s="49">
        <v>467</v>
      </c>
      <c r="AO28" s="49">
        <v>1632</v>
      </c>
      <c r="AP28" s="49">
        <v>489</v>
      </c>
      <c r="AQ28" s="49">
        <v>1709</v>
      </c>
      <c r="AR28" s="49">
        <v>510</v>
      </c>
      <c r="AS28" s="49">
        <v>1787</v>
      </c>
      <c r="AT28" s="49">
        <v>532</v>
      </c>
      <c r="AU28" s="49">
        <v>1863</v>
      </c>
      <c r="AV28" s="49">
        <v>560</v>
      </c>
      <c r="AW28" s="49">
        <v>1961</v>
      </c>
      <c r="AX28" s="49">
        <v>588</v>
      </c>
      <c r="AY28" s="49">
        <v>2059</v>
      </c>
      <c r="AZ28" s="49">
        <v>616</v>
      </c>
      <c r="BA28" s="49">
        <v>2156</v>
      </c>
      <c r="BB28" s="49">
        <v>643</v>
      </c>
      <c r="BC28" s="49">
        <v>2253</v>
      </c>
      <c r="BD28" s="49"/>
      <c r="BE28" s="49"/>
    </row>
    <row r="29" spans="1:57" s="50" customFormat="1" ht="11.1" customHeight="1">
      <c r="A29" s="217">
        <v>23</v>
      </c>
      <c r="B29" s="218">
        <v>170</v>
      </c>
      <c r="C29" s="218">
        <v>596</v>
      </c>
      <c r="D29" s="218">
        <v>192</v>
      </c>
      <c r="E29" s="218">
        <v>673</v>
      </c>
      <c r="F29" s="218">
        <v>207</v>
      </c>
      <c r="G29" s="218">
        <v>724</v>
      </c>
      <c r="H29" s="218">
        <v>243</v>
      </c>
      <c r="I29" s="218">
        <v>850</v>
      </c>
      <c r="J29" s="218">
        <v>253</v>
      </c>
      <c r="K29" s="218">
        <v>886</v>
      </c>
      <c r="L29" s="218">
        <v>264</v>
      </c>
      <c r="M29" s="218">
        <v>928</v>
      </c>
      <c r="N29" s="218">
        <v>274</v>
      </c>
      <c r="O29" s="218">
        <v>960</v>
      </c>
      <c r="P29" s="218">
        <v>292</v>
      </c>
      <c r="Q29" s="218">
        <v>1022</v>
      </c>
      <c r="R29" s="218">
        <v>307</v>
      </c>
      <c r="S29" s="218">
        <v>1073</v>
      </c>
      <c r="T29" s="218">
        <v>308</v>
      </c>
      <c r="U29" s="218">
        <v>1079</v>
      </c>
      <c r="V29" s="218">
        <v>322</v>
      </c>
      <c r="W29" s="218">
        <v>1127</v>
      </c>
      <c r="X29" s="218">
        <v>336</v>
      </c>
      <c r="Y29" s="218">
        <v>1176</v>
      </c>
      <c r="Z29" s="218">
        <v>350</v>
      </c>
      <c r="AA29" s="218">
        <v>1223</v>
      </c>
      <c r="AB29" s="219">
        <v>368</v>
      </c>
      <c r="AC29" s="220">
        <v>1288</v>
      </c>
      <c r="AD29" s="49">
        <v>387</v>
      </c>
      <c r="AE29" s="49">
        <v>1352</v>
      </c>
      <c r="AF29" s="49">
        <v>404</v>
      </c>
      <c r="AG29" s="49">
        <v>1417</v>
      </c>
      <c r="AH29" s="49">
        <v>423</v>
      </c>
      <c r="AI29" s="49">
        <v>1481</v>
      </c>
      <c r="AJ29" s="49">
        <v>441</v>
      </c>
      <c r="AK29" s="49">
        <v>1546</v>
      </c>
      <c r="AL29" s="49">
        <v>464</v>
      </c>
      <c r="AM29" s="49">
        <v>1626</v>
      </c>
      <c r="AN29" s="49">
        <v>488</v>
      </c>
      <c r="AO29" s="49">
        <v>1707</v>
      </c>
      <c r="AP29" s="49">
        <v>511</v>
      </c>
      <c r="AQ29" s="49">
        <v>1787</v>
      </c>
      <c r="AR29" s="49">
        <v>533</v>
      </c>
      <c r="AS29" s="49">
        <v>1868</v>
      </c>
      <c r="AT29" s="49">
        <v>557</v>
      </c>
      <c r="AU29" s="49">
        <v>1948</v>
      </c>
      <c r="AV29" s="49">
        <v>586</v>
      </c>
      <c r="AW29" s="49">
        <v>2050</v>
      </c>
      <c r="AX29" s="49">
        <v>614</v>
      </c>
      <c r="AY29" s="49">
        <v>2152</v>
      </c>
      <c r="AZ29" s="49">
        <v>644</v>
      </c>
      <c r="BA29" s="49">
        <v>2254</v>
      </c>
      <c r="BB29" s="49">
        <v>673</v>
      </c>
      <c r="BC29" s="49">
        <v>2356</v>
      </c>
      <c r="BD29" s="49"/>
      <c r="BE29" s="49"/>
    </row>
    <row r="30" spans="1:57" s="50" customFormat="1" ht="11.1" customHeight="1">
      <c r="A30" s="217">
        <v>24</v>
      </c>
      <c r="B30" s="218">
        <v>178</v>
      </c>
      <c r="C30" s="218">
        <v>621</v>
      </c>
      <c r="D30" s="218">
        <v>201</v>
      </c>
      <c r="E30" s="218">
        <v>702</v>
      </c>
      <c r="F30" s="218">
        <v>216</v>
      </c>
      <c r="G30" s="218">
        <v>756</v>
      </c>
      <c r="H30" s="218">
        <v>253</v>
      </c>
      <c r="I30" s="218">
        <v>887</v>
      </c>
      <c r="J30" s="218">
        <v>264</v>
      </c>
      <c r="K30" s="218">
        <v>924</v>
      </c>
      <c r="L30" s="218">
        <v>277</v>
      </c>
      <c r="M30" s="218">
        <v>968</v>
      </c>
      <c r="N30" s="218">
        <v>286</v>
      </c>
      <c r="O30" s="218">
        <v>1001</v>
      </c>
      <c r="P30" s="218">
        <v>304</v>
      </c>
      <c r="Q30" s="218">
        <v>1067</v>
      </c>
      <c r="R30" s="218">
        <v>320</v>
      </c>
      <c r="S30" s="218">
        <v>1120</v>
      </c>
      <c r="T30" s="218">
        <v>321</v>
      </c>
      <c r="U30" s="218">
        <v>1126</v>
      </c>
      <c r="V30" s="218">
        <v>336</v>
      </c>
      <c r="W30" s="218">
        <v>1176</v>
      </c>
      <c r="X30" s="218">
        <v>350</v>
      </c>
      <c r="Y30" s="218">
        <v>1227</v>
      </c>
      <c r="Z30" s="218">
        <v>364</v>
      </c>
      <c r="AA30" s="218">
        <v>1277</v>
      </c>
      <c r="AB30" s="219">
        <v>384</v>
      </c>
      <c r="AC30" s="220">
        <v>1344</v>
      </c>
      <c r="AD30" s="49">
        <v>403</v>
      </c>
      <c r="AE30" s="49">
        <v>1411</v>
      </c>
      <c r="AF30" s="49">
        <v>422</v>
      </c>
      <c r="AG30" s="49">
        <v>1479</v>
      </c>
      <c r="AH30" s="49">
        <v>441</v>
      </c>
      <c r="AI30" s="49">
        <v>1546</v>
      </c>
      <c r="AJ30" s="49">
        <v>461</v>
      </c>
      <c r="AK30" s="49">
        <v>1613</v>
      </c>
      <c r="AL30" s="49">
        <v>484</v>
      </c>
      <c r="AM30" s="49">
        <v>1697</v>
      </c>
      <c r="AN30" s="49">
        <v>509</v>
      </c>
      <c r="AO30" s="49">
        <v>1781</v>
      </c>
      <c r="AP30" s="49">
        <v>533</v>
      </c>
      <c r="AQ30" s="49">
        <v>1864</v>
      </c>
      <c r="AR30" s="49">
        <v>557</v>
      </c>
      <c r="AS30" s="49">
        <v>1949</v>
      </c>
      <c r="AT30" s="49">
        <v>581</v>
      </c>
      <c r="AU30" s="49">
        <v>2033</v>
      </c>
      <c r="AV30" s="49">
        <v>611</v>
      </c>
      <c r="AW30" s="49">
        <v>2139</v>
      </c>
      <c r="AX30" s="49">
        <v>641</v>
      </c>
      <c r="AY30" s="49">
        <v>2246</v>
      </c>
      <c r="AZ30" s="49">
        <v>672</v>
      </c>
      <c r="BA30" s="49">
        <v>2352</v>
      </c>
      <c r="BB30" s="49">
        <v>702</v>
      </c>
      <c r="BC30" s="49">
        <v>2459</v>
      </c>
      <c r="BD30" s="49"/>
      <c r="BE30" s="49"/>
    </row>
    <row r="31" spans="1:57" s="50" customFormat="1" ht="11.1" customHeight="1">
      <c r="A31" s="217">
        <v>25</v>
      </c>
      <c r="B31" s="218">
        <v>186</v>
      </c>
      <c r="C31" s="218">
        <v>648</v>
      </c>
      <c r="D31" s="218">
        <v>209</v>
      </c>
      <c r="E31" s="218">
        <v>731</v>
      </c>
      <c r="F31" s="218">
        <v>226</v>
      </c>
      <c r="G31" s="218">
        <v>788</v>
      </c>
      <c r="H31" s="218">
        <v>264</v>
      </c>
      <c r="I31" s="218">
        <v>924</v>
      </c>
      <c r="J31" s="218">
        <v>276</v>
      </c>
      <c r="K31" s="218">
        <v>962</v>
      </c>
      <c r="L31" s="218">
        <v>288</v>
      </c>
      <c r="M31" s="218">
        <v>1008</v>
      </c>
      <c r="N31" s="218">
        <v>298</v>
      </c>
      <c r="O31" s="218">
        <v>1043</v>
      </c>
      <c r="P31" s="218">
        <v>318</v>
      </c>
      <c r="Q31" s="218">
        <v>1111</v>
      </c>
      <c r="R31" s="218">
        <v>333</v>
      </c>
      <c r="S31" s="218">
        <v>1167</v>
      </c>
      <c r="T31" s="218">
        <v>336</v>
      </c>
      <c r="U31" s="218">
        <v>1172</v>
      </c>
      <c r="V31" s="218">
        <v>350</v>
      </c>
      <c r="W31" s="218">
        <v>1226</v>
      </c>
      <c r="X31" s="218">
        <v>366</v>
      </c>
      <c r="Y31" s="218">
        <v>1278</v>
      </c>
      <c r="Z31" s="218">
        <v>380</v>
      </c>
      <c r="AA31" s="218">
        <v>1330</v>
      </c>
      <c r="AB31" s="219">
        <v>400</v>
      </c>
      <c r="AC31" s="220">
        <v>1400</v>
      </c>
      <c r="AD31" s="49">
        <v>420</v>
      </c>
      <c r="AE31" s="49">
        <v>1470</v>
      </c>
      <c r="AF31" s="49">
        <v>440</v>
      </c>
      <c r="AG31" s="49">
        <v>1540</v>
      </c>
      <c r="AH31" s="49">
        <v>460</v>
      </c>
      <c r="AI31" s="49">
        <v>1610</v>
      </c>
      <c r="AJ31" s="49">
        <v>480</v>
      </c>
      <c r="AK31" s="49">
        <v>1680</v>
      </c>
      <c r="AL31" s="49">
        <v>506</v>
      </c>
      <c r="AM31" s="49">
        <v>1768</v>
      </c>
      <c r="AN31" s="49">
        <v>530</v>
      </c>
      <c r="AO31" s="49">
        <v>1856</v>
      </c>
      <c r="AP31" s="49">
        <v>556</v>
      </c>
      <c r="AQ31" s="49">
        <v>1942</v>
      </c>
      <c r="AR31" s="49">
        <v>580</v>
      </c>
      <c r="AS31" s="49">
        <v>2030</v>
      </c>
      <c r="AT31" s="49">
        <v>606</v>
      </c>
      <c r="AU31" s="49">
        <v>2118</v>
      </c>
      <c r="AV31" s="49">
        <v>637</v>
      </c>
      <c r="AW31" s="49">
        <v>2229</v>
      </c>
      <c r="AX31" s="49">
        <v>669</v>
      </c>
      <c r="AY31" s="49">
        <v>2339</v>
      </c>
      <c r="AZ31" s="49">
        <v>700</v>
      </c>
      <c r="BA31" s="49">
        <v>2450</v>
      </c>
      <c r="BB31" s="49">
        <v>732</v>
      </c>
      <c r="BC31" s="49">
        <v>2561</v>
      </c>
      <c r="BD31" s="49"/>
      <c r="BE31" s="49"/>
    </row>
    <row r="32" spans="1:57" s="50" customFormat="1" ht="11.1" customHeight="1">
      <c r="A32" s="217">
        <v>26</v>
      </c>
      <c r="B32" s="218">
        <v>192</v>
      </c>
      <c r="C32" s="218">
        <v>673</v>
      </c>
      <c r="D32" s="218">
        <v>218</v>
      </c>
      <c r="E32" s="218">
        <v>761</v>
      </c>
      <c r="F32" s="218">
        <v>234</v>
      </c>
      <c r="G32" s="218">
        <v>819</v>
      </c>
      <c r="H32" s="218">
        <v>274</v>
      </c>
      <c r="I32" s="218">
        <v>961</v>
      </c>
      <c r="J32" s="218">
        <v>286</v>
      </c>
      <c r="K32" s="218">
        <v>1001</v>
      </c>
      <c r="L32" s="218">
        <v>300</v>
      </c>
      <c r="M32" s="218">
        <v>1048</v>
      </c>
      <c r="N32" s="218">
        <v>310</v>
      </c>
      <c r="O32" s="218">
        <v>1084</v>
      </c>
      <c r="P32" s="218">
        <v>330</v>
      </c>
      <c r="Q32" s="218">
        <v>1156</v>
      </c>
      <c r="R32" s="218">
        <v>347</v>
      </c>
      <c r="S32" s="218">
        <v>1213</v>
      </c>
      <c r="T32" s="218">
        <v>349</v>
      </c>
      <c r="U32" s="218">
        <v>1219</v>
      </c>
      <c r="V32" s="218">
        <v>364</v>
      </c>
      <c r="W32" s="218">
        <v>1274</v>
      </c>
      <c r="X32" s="218">
        <v>380</v>
      </c>
      <c r="Y32" s="218">
        <v>1329</v>
      </c>
      <c r="Z32" s="218">
        <v>396</v>
      </c>
      <c r="AA32" s="218">
        <v>1383</v>
      </c>
      <c r="AB32" s="219">
        <v>416</v>
      </c>
      <c r="AC32" s="220">
        <v>1456</v>
      </c>
      <c r="AD32" s="49">
        <v>437</v>
      </c>
      <c r="AE32" s="49">
        <v>1529</v>
      </c>
      <c r="AF32" s="49">
        <v>458</v>
      </c>
      <c r="AG32" s="49">
        <v>1601</v>
      </c>
      <c r="AH32" s="49">
        <v>479</v>
      </c>
      <c r="AI32" s="49">
        <v>1674</v>
      </c>
      <c r="AJ32" s="49">
        <v>499</v>
      </c>
      <c r="AK32" s="49">
        <v>1747</v>
      </c>
      <c r="AL32" s="49">
        <v>526</v>
      </c>
      <c r="AM32" s="49">
        <v>1838</v>
      </c>
      <c r="AN32" s="49">
        <v>551</v>
      </c>
      <c r="AO32" s="49">
        <v>1929</v>
      </c>
      <c r="AP32" s="49">
        <v>577</v>
      </c>
      <c r="AQ32" s="49">
        <v>2020</v>
      </c>
      <c r="AR32" s="49">
        <v>603</v>
      </c>
      <c r="AS32" s="49">
        <v>2111</v>
      </c>
      <c r="AT32" s="49">
        <v>629</v>
      </c>
      <c r="AU32" s="49">
        <v>2202</v>
      </c>
      <c r="AV32" s="49">
        <v>662</v>
      </c>
      <c r="AW32" s="49">
        <v>2318</v>
      </c>
      <c r="AX32" s="49">
        <v>696</v>
      </c>
      <c r="AY32" s="49">
        <v>2432</v>
      </c>
      <c r="AZ32" s="49">
        <v>728</v>
      </c>
      <c r="BA32" s="49">
        <v>2548</v>
      </c>
      <c r="BB32" s="49">
        <v>761</v>
      </c>
      <c r="BC32" s="49">
        <v>2663</v>
      </c>
      <c r="BD32" s="49"/>
      <c r="BE32" s="49"/>
    </row>
    <row r="33" spans="1:57" s="50" customFormat="1" ht="11.1" customHeight="1">
      <c r="A33" s="217">
        <v>27</v>
      </c>
      <c r="B33" s="218">
        <v>200</v>
      </c>
      <c r="C33" s="218">
        <v>699</v>
      </c>
      <c r="D33" s="218">
        <v>226</v>
      </c>
      <c r="E33" s="218">
        <v>790</v>
      </c>
      <c r="F33" s="218">
        <v>243</v>
      </c>
      <c r="G33" s="218">
        <v>850</v>
      </c>
      <c r="H33" s="218">
        <v>286</v>
      </c>
      <c r="I33" s="218">
        <v>998</v>
      </c>
      <c r="J33" s="218">
        <v>297</v>
      </c>
      <c r="K33" s="218">
        <v>1040</v>
      </c>
      <c r="L33" s="218">
        <v>311</v>
      </c>
      <c r="M33" s="218">
        <v>1089</v>
      </c>
      <c r="N33" s="218">
        <v>322</v>
      </c>
      <c r="O33" s="218">
        <v>1127</v>
      </c>
      <c r="P33" s="218">
        <v>343</v>
      </c>
      <c r="Q33" s="218">
        <v>1200</v>
      </c>
      <c r="R33" s="218">
        <v>360</v>
      </c>
      <c r="S33" s="218">
        <v>1260</v>
      </c>
      <c r="T33" s="218">
        <v>362</v>
      </c>
      <c r="U33" s="218">
        <v>1267</v>
      </c>
      <c r="V33" s="218">
        <v>378</v>
      </c>
      <c r="W33" s="218">
        <v>1323</v>
      </c>
      <c r="X33" s="218">
        <v>394</v>
      </c>
      <c r="Y33" s="218">
        <v>1380</v>
      </c>
      <c r="Z33" s="218">
        <v>410</v>
      </c>
      <c r="AA33" s="218">
        <v>1437</v>
      </c>
      <c r="AB33" s="219">
        <v>432</v>
      </c>
      <c r="AC33" s="220">
        <v>1512</v>
      </c>
      <c r="AD33" s="49">
        <v>453</v>
      </c>
      <c r="AE33" s="49">
        <v>1588</v>
      </c>
      <c r="AF33" s="49">
        <v>476</v>
      </c>
      <c r="AG33" s="49">
        <v>1663</v>
      </c>
      <c r="AH33" s="49">
        <v>497</v>
      </c>
      <c r="AI33" s="49">
        <v>1739</v>
      </c>
      <c r="AJ33" s="49">
        <v>519</v>
      </c>
      <c r="AK33" s="49">
        <v>1814</v>
      </c>
      <c r="AL33" s="49">
        <v>546</v>
      </c>
      <c r="AM33" s="49">
        <v>1909</v>
      </c>
      <c r="AN33" s="49">
        <v>572</v>
      </c>
      <c r="AO33" s="49">
        <v>2003</v>
      </c>
      <c r="AP33" s="49">
        <v>599</v>
      </c>
      <c r="AQ33" s="49">
        <v>2098</v>
      </c>
      <c r="AR33" s="49">
        <v>627</v>
      </c>
      <c r="AS33" s="49">
        <v>2192</v>
      </c>
      <c r="AT33" s="49">
        <v>653</v>
      </c>
      <c r="AU33" s="49">
        <v>2287</v>
      </c>
      <c r="AV33" s="49">
        <v>688</v>
      </c>
      <c r="AW33" s="49">
        <v>2407</v>
      </c>
      <c r="AX33" s="49">
        <v>722</v>
      </c>
      <c r="AY33" s="49">
        <v>2527</v>
      </c>
      <c r="AZ33" s="49">
        <v>756</v>
      </c>
      <c r="BA33" s="49">
        <v>2646</v>
      </c>
      <c r="BB33" s="49">
        <v>790</v>
      </c>
      <c r="BC33" s="49">
        <v>2766</v>
      </c>
      <c r="BD33" s="49"/>
      <c r="BE33" s="49"/>
    </row>
    <row r="34" spans="1:57" s="50" customFormat="1" ht="11.1" customHeight="1">
      <c r="A34" s="217">
        <v>28</v>
      </c>
      <c r="B34" s="218">
        <v>207</v>
      </c>
      <c r="C34" s="218">
        <v>726</v>
      </c>
      <c r="D34" s="218">
        <v>234</v>
      </c>
      <c r="E34" s="218">
        <v>819</v>
      </c>
      <c r="F34" s="218">
        <v>252</v>
      </c>
      <c r="G34" s="218">
        <v>882</v>
      </c>
      <c r="H34" s="218">
        <v>296</v>
      </c>
      <c r="I34" s="218">
        <v>1034</v>
      </c>
      <c r="J34" s="218">
        <v>308</v>
      </c>
      <c r="K34" s="218">
        <v>1078</v>
      </c>
      <c r="L34" s="218">
        <v>322</v>
      </c>
      <c r="M34" s="218">
        <v>1129</v>
      </c>
      <c r="N34" s="218">
        <v>333</v>
      </c>
      <c r="O34" s="218">
        <v>1168</v>
      </c>
      <c r="P34" s="218">
        <v>356</v>
      </c>
      <c r="Q34" s="218">
        <v>1244</v>
      </c>
      <c r="R34" s="218">
        <v>373</v>
      </c>
      <c r="S34" s="218">
        <v>1307</v>
      </c>
      <c r="T34" s="218">
        <v>376</v>
      </c>
      <c r="U34" s="218">
        <v>1313</v>
      </c>
      <c r="V34" s="218">
        <v>392</v>
      </c>
      <c r="W34" s="218">
        <v>1372</v>
      </c>
      <c r="X34" s="218">
        <v>409</v>
      </c>
      <c r="Y34" s="218">
        <v>1431</v>
      </c>
      <c r="Z34" s="218">
        <v>426</v>
      </c>
      <c r="AA34" s="218">
        <v>1490</v>
      </c>
      <c r="AB34" s="219">
        <v>448</v>
      </c>
      <c r="AC34" s="220">
        <v>1568</v>
      </c>
      <c r="AD34" s="49">
        <v>470</v>
      </c>
      <c r="AE34" s="49">
        <v>1647</v>
      </c>
      <c r="AF34" s="49">
        <v>493</v>
      </c>
      <c r="AG34" s="49">
        <v>1724</v>
      </c>
      <c r="AH34" s="49">
        <v>516</v>
      </c>
      <c r="AI34" s="49">
        <v>1803</v>
      </c>
      <c r="AJ34" s="49">
        <v>538</v>
      </c>
      <c r="AK34" s="49">
        <v>1881</v>
      </c>
      <c r="AL34" s="49">
        <v>566</v>
      </c>
      <c r="AM34" s="49">
        <v>1980</v>
      </c>
      <c r="AN34" s="49">
        <v>593</v>
      </c>
      <c r="AO34" s="49">
        <v>2078</v>
      </c>
      <c r="AP34" s="49">
        <v>621</v>
      </c>
      <c r="AQ34" s="49">
        <v>2176</v>
      </c>
      <c r="AR34" s="49">
        <v>650</v>
      </c>
      <c r="AS34" s="49">
        <v>2273</v>
      </c>
      <c r="AT34" s="49">
        <v>678</v>
      </c>
      <c r="AU34" s="49">
        <v>2371</v>
      </c>
      <c r="AV34" s="49">
        <v>713</v>
      </c>
      <c r="AW34" s="49">
        <v>2496</v>
      </c>
      <c r="AX34" s="49">
        <v>749</v>
      </c>
      <c r="AY34" s="49">
        <v>2620</v>
      </c>
      <c r="AZ34" s="49">
        <v>784</v>
      </c>
      <c r="BA34" s="49">
        <v>2744</v>
      </c>
      <c r="BB34" s="49">
        <v>820</v>
      </c>
      <c r="BC34" s="49">
        <v>2868</v>
      </c>
      <c r="BD34" s="49"/>
      <c r="BE34" s="49"/>
    </row>
    <row r="35" spans="1:57" s="50" customFormat="1" ht="11.1" customHeight="1">
      <c r="A35" s="217">
        <v>29</v>
      </c>
      <c r="B35" s="218">
        <v>214</v>
      </c>
      <c r="C35" s="218">
        <v>751</v>
      </c>
      <c r="D35" s="218">
        <v>242</v>
      </c>
      <c r="E35" s="218">
        <v>849</v>
      </c>
      <c r="F35" s="218">
        <v>261</v>
      </c>
      <c r="G35" s="218">
        <v>913</v>
      </c>
      <c r="H35" s="218">
        <v>307</v>
      </c>
      <c r="I35" s="218">
        <v>1072</v>
      </c>
      <c r="J35" s="218">
        <v>319</v>
      </c>
      <c r="K35" s="218">
        <v>1117</v>
      </c>
      <c r="L35" s="218">
        <v>334</v>
      </c>
      <c r="M35" s="218">
        <v>1169</v>
      </c>
      <c r="N35" s="218">
        <v>346</v>
      </c>
      <c r="O35" s="218">
        <v>1210</v>
      </c>
      <c r="P35" s="218">
        <v>368</v>
      </c>
      <c r="Q35" s="218">
        <v>1289</v>
      </c>
      <c r="R35" s="218">
        <v>387</v>
      </c>
      <c r="S35" s="218">
        <v>1353</v>
      </c>
      <c r="T35" s="218">
        <v>389</v>
      </c>
      <c r="U35" s="218">
        <v>1360</v>
      </c>
      <c r="V35" s="218">
        <v>406</v>
      </c>
      <c r="W35" s="218">
        <v>1421</v>
      </c>
      <c r="X35" s="218">
        <v>423</v>
      </c>
      <c r="Y35" s="218">
        <v>1482</v>
      </c>
      <c r="Z35" s="218">
        <v>441</v>
      </c>
      <c r="AA35" s="218">
        <v>1543</v>
      </c>
      <c r="AB35" s="219">
        <v>464</v>
      </c>
      <c r="AC35" s="220">
        <v>1624</v>
      </c>
      <c r="AD35" s="49">
        <v>487</v>
      </c>
      <c r="AE35" s="49">
        <v>1706</v>
      </c>
      <c r="AF35" s="49">
        <v>510</v>
      </c>
      <c r="AG35" s="49">
        <v>1787</v>
      </c>
      <c r="AH35" s="49">
        <v>533</v>
      </c>
      <c r="AI35" s="49">
        <v>1868</v>
      </c>
      <c r="AJ35" s="49">
        <v>557</v>
      </c>
      <c r="AK35" s="49">
        <v>1949</v>
      </c>
      <c r="AL35" s="49">
        <v>586</v>
      </c>
      <c r="AM35" s="49">
        <v>2050</v>
      </c>
      <c r="AN35" s="49">
        <v>614</v>
      </c>
      <c r="AO35" s="49">
        <v>2152</v>
      </c>
      <c r="AP35" s="49">
        <v>643</v>
      </c>
      <c r="AQ35" s="49">
        <v>2253</v>
      </c>
      <c r="AR35" s="49">
        <v>673</v>
      </c>
      <c r="AS35" s="49">
        <v>2354</v>
      </c>
      <c r="AT35" s="49">
        <v>702</v>
      </c>
      <c r="AU35" s="49">
        <v>2457</v>
      </c>
      <c r="AV35" s="49">
        <v>739</v>
      </c>
      <c r="AW35" s="49">
        <v>2584</v>
      </c>
      <c r="AX35" s="49">
        <v>776</v>
      </c>
      <c r="AY35" s="49">
        <v>2713</v>
      </c>
      <c r="AZ35" s="49">
        <v>812</v>
      </c>
      <c r="BA35" s="49">
        <v>2842</v>
      </c>
      <c r="BB35" s="49">
        <v>849</v>
      </c>
      <c r="BC35" s="49">
        <v>2971</v>
      </c>
      <c r="BD35" s="49"/>
      <c r="BE35" s="49"/>
    </row>
    <row r="36" spans="1:57" s="50" customFormat="1" ht="11.1" customHeight="1">
      <c r="A36" s="52">
        <v>30</v>
      </c>
      <c r="B36" s="49">
        <v>222</v>
      </c>
      <c r="C36" s="49">
        <v>777</v>
      </c>
      <c r="D36" s="49">
        <v>251</v>
      </c>
      <c r="E36" s="49">
        <v>878</v>
      </c>
      <c r="F36" s="49">
        <v>270</v>
      </c>
      <c r="G36" s="49">
        <v>946</v>
      </c>
      <c r="H36" s="49">
        <v>317</v>
      </c>
      <c r="I36" s="49">
        <v>1109</v>
      </c>
      <c r="J36" s="49">
        <v>330</v>
      </c>
      <c r="K36" s="49">
        <v>1156</v>
      </c>
      <c r="L36" s="49">
        <v>346</v>
      </c>
      <c r="M36" s="49">
        <v>1210</v>
      </c>
      <c r="N36" s="49">
        <v>358</v>
      </c>
      <c r="O36" s="49">
        <v>1251</v>
      </c>
      <c r="P36" s="49">
        <v>381</v>
      </c>
      <c r="Q36" s="49">
        <v>1333</v>
      </c>
      <c r="R36" s="49">
        <v>400</v>
      </c>
      <c r="S36" s="49">
        <v>1401</v>
      </c>
      <c r="T36" s="49">
        <v>402</v>
      </c>
      <c r="U36" s="49">
        <v>1407</v>
      </c>
      <c r="V36" s="49">
        <v>420</v>
      </c>
      <c r="W36" s="49">
        <v>1470</v>
      </c>
      <c r="X36" s="49">
        <v>438</v>
      </c>
      <c r="Y36" s="49">
        <v>1533</v>
      </c>
      <c r="Z36" s="49">
        <v>456</v>
      </c>
      <c r="AA36" s="49">
        <v>1596</v>
      </c>
      <c r="AB36" s="49">
        <v>480</v>
      </c>
      <c r="AC36" s="49">
        <v>1680</v>
      </c>
      <c r="AD36" s="49">
        <v>504</v>
      </c>
      <c r="AE36" s="49">
        <v>1764</v>
      </c>
      <c r="AF36" s="49">
        <v>528</v>
      </c>
      <c r="AG36" s="49">
        <v>1848</v>
      </c>
      <c r="AH36" s="49">
        <v>552</v>
      </c>
      <c r="AI36" s="49">
        <v>1932</v>
      </c>
      <c r="AJ36" s="49">
        <v>576</v>
      </c>
      <c r="AK36" s="49">
        <v>2016</v>
      </c>
      <c r="AL36" s="49">
        <v>606</v>
      </c>
      <c r="AM36" s="49">
        <v>2121</v>
      </c>
      <c r="AN36" s="49">
        <v>636</v>
      </c>
      <c r="AO36" s="49">
        <v>2226</v>
      </c>
      <c r="AP36" s="49">
        <v>666</v>
      </c>
      <c r="AQ36" s="49">
        <v>2331</v>
      </c>
      <c r="AR36" s="49">
        <v>696</v>
      </c>
      <c r="AS36" s="49">
        <v>2436</v>
      </c>
      <c r="AT36" s="49">
        <v>726</v>
      </c>
      <c r="AU36" s="49">
        <v>2541</v>
      </c>
      <c r="AV36" s="49">
        <v>764</v>
      </c>
      <c r="AW36" s="49">
        <v>2674</v>
      </c>
      <c r="AX36" s="49">
        <v>802</v>
      </c>
      <c r="AY36" s="49">
        <v>2807</v>
      </c>
      <c r="AZ36" s="49">
        <v>840</v>
      </c>
      <c r="BA36" s="49">
        <v>2940</v>
      </c>
      <c r="BB36" s="49">
        <v>878</v>
      </c>
      <c r="BC36" s="49">
        <v>3073</v>
      </c>
      <c r="BD36" s="49"/>
      <c r="BE36" s="49"/>
    </row>
    <row r="37" spans="1:57" s="50" customFormat="1" ht="11.1" customHeight="1"/>
    <row r="38" spans="1:57" ht="12" customHeight="1">
      <c r="A38" s="236" t="s">
        <v>223</v>
      </c>
      <c r="B38" s="236"/>
      <c r="C38" s="236"/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</row>
    <row r="39" spans="1:57" ht="12" customHeight="1">
      <c r="A39" s="203" t="s">
        <v>224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</row>
    <row r="40" spans="1:57" s="43" customFormat="1" ht="12" customHeight="1">
      <c r="A40" s="237" t="s">
        <v>225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</row>
    <row r="41" spans="1:57" ht="12" customHeight="1">
      <c r="A41" s="203" t="s">
        <v>226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</row>
    <row r="42" spans="1:57" ht="12" customHeight="1">
      <c r="A42" s="238" t="s">
        <v>53</v>
      </c>
      <c r="B42" s="238"/>
      <c r="C42" s="238"/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04"/>
      <c r="X42" s="204"/>
      <c r="Y42" s="204"/>
      <c r="Z42" s="204"/>
      <c r="AA42" s="239" t="s">
        <v>227</v>
      </c>
      <c r="AB42" s="239"/>
      <c r="AC42" s="239"/>
    </row>
  </sheetData>
  <sheetProtection password="C7F9" sheet="1" objects="1" scenarios="1" selectLockedCells="1" selectUnlockedCells="1"/>
  <phoneticPr fontId="12" type="noConversion"/>
  <printOptions horizontalCentered="1"/>
  <pageMargins left="0.19685039370078741" right="0.19685039370078741" top="0.27559055118110237" bottom="7.874015748031496E-2" header="0.19685039370078741" footer="0.19685039370078741"/>
  <pageSetup paperSize="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37"/>
  <sheetViews>
    <sheetView showGridLines="0" workbookViewId="0">
      <pane ySplit="1" topLeftCell="A2" activePane="bottomLeft" state="frozen"/>
      <selection pane="bottomLeft" activeCell="B16" sqref="B16"/>
    </sheetView>
  </sheetViews>
  <sheetFormatPr defaultColWidth="9" defaultRowHeight="13.5"/>
  <cols>
    <col min="1" max="1" width="11.25" style="398" bestFit="1" customWidth="1"/>
    <col min="2" max="2" width="11.875" style="398" customWidth="1"/>
    <col min="3" max="3" width="13.25" style="398" customWidth="1"/>
    <col min="4" max="4" width="6.5" style="384" customWidth="1"/>
    <col min="5" max="5" width="70.875" style="384" bestFit="1" customWidth="1"/>
    <col min="6" max="16384" width="9" style="398"/>
  </cols>
  <sheetData>
    <row r="1" spans="1:6" ht="16.5" customHeight="1">
      <c r="A1" s="394" t="s">
        <v>181</v>
      </c>
      <c r="B1" s="395" t="s">
        <v>233</v>
      </c>
      <c r="C1" s="395" t="s">
        <v>182</v>
      </c>
      <c r="D1" s="396"/>
      <c r="E1" s="397" t="s">
        <v>236</v>
      </c>
      <c r="F1" s="397"/>
    </row>
    <row r="2" spans="1:6" ht="16.5" customHeight="1">
      <c r="A2" s="399" t="s">
        <v>240</v>
      </c>
      <c r="B2" s="400">
        <v>30000</v>
      </c>
      <c r="C2" s="401">
        <f>IF(A2=0,0,SUMIFS(B$1:B2,A$1:A2,"*"&amp;LEFT(A2,4)&amp;"*"))</f>
        <v>30000</v>
      </c>
      <c r="D2" s="402"/>
      <c r="E2" s="403" t="s">
        <v>235</v>
      </c>
    </row>
    <row r="3" spans="1:6" ht="16.5" customHeight="1">
      <c r="A3" s="399" t="s">
        <v>196</v>
      </c>
      <c r="B3" s="400"/>
      <c r="C3" s="401">
        <f>IF(A3=0,0,SUMIFS(B$1:B3,A$1:A3,"*"&amp;LEFT(A3,4)&amp;"*"))</f>
        <v>30000</v>
      </c>
      <c r="D3" s="402"/>
      <c r="E3" s="404" t="s">
        <v>183</v>
      </c>
    </row>
    <row r="4" spans="1:6" ht="16.5" customHeight="1">
      <c r="A4" s="399" t="s">
        <v>197</v>
      </c>
      <c r="B4" s="400"/>
      <c r="C4" s="401">
        <f>IF(A4=0,0,SUMIFS(B$1:B4,A$1:A4,"*"&amp;LEFT(A4,4)&amp;"*"))</f>
        <v>30000</v>
      </c>
      <c r="D4" s="402"/>
      <c r="E4" s="403" t="s">
        <v>237</v>
      </c>
    </row>
    <row r="5" spans="1:6" ht="16.5" customHeight="1">
      <c r="A5" s="399" t="s">
        <v>198</v>
      </c>
      <c r="B5" s="400"/>
      <c r="C5" s="401">
        <f>IF(A5=0,0,SUMIFS(B$1:B5,A$1:A5,"*"&amp;LEFT(A5,4)&amp;"*"))</f>
        <v>30000</v>
      </c>
      <c r="D5" s="402"/>
      <c r="E5" s="403" t="s">
        <v>238</v>
      </c>
    </row>
    <row r="6" spans="1:6" ht="16.5" customHeight="1">
      <c r="A6" s="399" t="s">
        <v>199</v>
      </c>
      <c r="B6" s="400"/>
      <c r="C6" s="401">
        <f>IF(A6=0,0,SUMIFS(B$1:B6,A$1:A6,"*"&amp;LEFT(A6,4)&amp;"*"))</f>
        <v>30000</v>
      </c>
      <c r="D6" s="402"/>
      <c r="E6" s="402"/>
    </row>
    <row r="7" spans="1:6" ht="16.5" customHeight="1">
      <c r="A7" s="399" t="s">
        <v>200</v>
      </c>
      <c r="B7" s="400"/>
      <c r="C7" s="401">
        <f>IF(A7=0,0,SUMIFS(B$1:B7,A$1:A7,"*"&amp;LEFT(A7,4)&amp;"*"))</f>
        <v>30000</v>
      </c>
      <c r="D7" s="402"/>
      <c r="E7" s="402"/>
    </row>
    <row r="8" spans="1:6" ht="16.5" customHeight="1">
      <c r="A8" s="399" t="s">
        <v>201</v>
      </c>
      <c r="B8" s="400"/>
      <c r="C8" s="401">
        <f>IF(A8=0,0,SUMIFS(B$1:B8,A$1:A8,"*"&amp;LEFT(A8,4)&amp;"*"))</f>
        <v>30000</v>
      </c>
      <c r="D8" s="402"/>
      <c r="E8" s="402"/>
    </row>
    <row r="9" spans="1:6" ht="16.5" customHeight="1">
      <c r="A9" s="399" t="s">
        <v>202</v>
      </c>
      <c r="B9" s="400"/>
      <c r="C9" s="401">
        <f>IF(A9=0,0,SUMIFS(B$1:B9,A$1:A9,"*"&amp;LEFT(A9,4)&amp;"*"))</f>
        <v>30000</v>
      </c>
      <c r="D9" s="402"/>
      <c r="E9" s="402"/>
    </row>
    <row r="10" spans="1:6" ht="16.5" customHeight="1">
      <c r="A10" s="399" t="s">
        <v>203</v>
      </c>
      <c r="B10" s="400"/>
      <c r="C10" s="401">
        <f>IF(A10=0,0,SUMIFS(B$1:B10,A$1:A10,"*"&amp;LEFT(A10,4)&amp;"*"))</f>
        <v>30000</v>
      </c>
      <c r="D10" s="402"/>
      <c r="E10" s="402"/>
    </row>
    <row r="11" spans="1:6" ht="16.5" customHeight="1">
      <c r="A11" s="399" t="s">
        <v>204</v>
      </c>
      <c r="B11" s="400"/>
      <c r="C11" s="401">
        <f>IF(A11=0,0,SUMIFS(B$1:B11,A$1:A11,"*"&amp;LEFT(A11,4)&amp;"*"))</f>
        <v>30000</v>
      </c>
      <c r="D11" s="402"/>
      <c r="E11" s="402"/>
    </row>
    <row r="12" spans="1:6" ht="16.5" customHeight="1">
      <c r="A12" s="399" t="s">
        <v>205</v>
      </c>
      <c r="B12" s="400"/>
      <c r="C12" s="401">
        <f>IF(A12=0,0,SUMIFS(B$1:B12,A$1:A12,"*"&amp;LEFT(A12,4)&amp;"*"))</f>
        <v>30000</v>
      </c>
      <c r="D12" s="402"/>
      <c r="E12" s="402"/>
    </row>
    <row r="13" spans="1:6" ht="16.5" customHeight="1">
      <c r="A13" s="399" t="s">
        <v>206</v>
      </c>
      <c r="B13" s="400"/>
      <c r="C13" s="401">
        <f>IF(A13=0,0,SUMIFS(B$1:B13,A$1:A13,"*"&amp;LEFT(A13,4)&amp;"*"))</f>
        <v>30000</v>
      </c>
      <c r="D13" s="402"/>
      <c r="E13" s="402"/>
    </row>
    <row r="14" spans="1:6" ht="16.5" customHeight="1">
      <c r="A14" s="399" t="s">
        <v>241</v>
      </c>
      <c r="B14" s="400"/>
      <c r="C14" s="401">
        <f>IF(A14=0,0,SUMIFS(B$1:B14,A$1:A14,"*"&amp;LEFT(A14,4)&amp;"*"))</f>
        <v>0</v>
      </c>
      <c r="D14" s="402"/>
      <c r="E14" s="402"/>
    </row>
    <row r="15" spans="1:6" ht="16.5" customHeight="1">
      <c r="A15" s="399" t="s">
        <v>207</v>
      </c>
      <c r="B15" s="400"/>
      <c r="C15" s="401">
        <f>IF(A15=0,0,SUMIFS(B$1:B15,A$1:A15,"*"&amp;LEFT(A15,4)&amp;"*"))</f>
        <v>0</v>
      </c>
      <c r="D15" s="402"/>
      <c r="E15" s="402"/>
    </row>
    <row r="16" spans="1:6" ht="16.5" customHeight="1">
      <c r="A16" s="399" t="s">
        <v>208</v>
      </c>
      <c r="B16" s="400"/>
      <c r="C16" s="401">
        <f>IF(A16=0,0,SUMIFS(B$1:B16,A$1:A16,"*"&amp;LEFT(A16,4)&amp;"*"))</f>
        <v>0</v>
      </c>
      <c r="D16" s="402"/>
      <c r="E16" s="402"/>
    </row>
    <row r="17" spans="1:5" ht="16.5" customHeight="1">
      <c r="A17" s="399" t="s">
        <v>209</v>
      </c>
      <c r="B17" s="400"/>
      <c r="C17" s="401">
        <f>IF(A17=0,0,SUMIFS(B$1:B17,A$1:A17,"*"&amp;LEFT(A17,4)&amp;"*"))</f>
        <v>0</v>
      </c>
      <c r="D17" s="402"/>
      <c r="E17" s="402"/>
    </row>
    <row r="18" spans="1:5" ht="16.5" customHeight="1">
      <c r="A18" s="399" t="s">
        <v>210</v>
      </c>
      <c r="B18" s="400"/>
      <c r="C18" s="401">
        <f>IF(A18=0,0,SUMIFS(B$1:B18,A$1:A18,"*"&amp;LEFT(A18,4)&amp;"*"))</f>
        <v>0</v>
      </c>
      <c r="D18" s="402"/>
      <c r="E18" s="402"/>
    </row>
    <row r="19" spans="1:5" ht="16.5" customHeight="1">
      <c r="A19" s="399" t="s">
        <v>211</v>
      </c>
      <c r="B19" s="400"/>
      <c r="C19" s="401">
        <f>IF(A19=0,0,SUMIFS(B$1:B19,A$1:A19,"*"&amp;LEFT(A19,4)&amp;"*"))</f>
        <v>0</v>
      </c>
      <c r="D19" s="402"/>
      <c r="E19" s="402"/>
    </row>
    <row r="20" spans="1:5" ht="16.5" customHeight="1">
      <c r="A20" s="399" t="s">
        <v>212</v>
      </c>
      <c r="B20" s="400"/>
      <c r="C20" s="401">
        <f>IF(A20=0,0,SUMIFS(B$1:B20,A$1:A20,"*"&amp;LEFT(A20,4)&amp;"*"))</f>
        <v>0</v>
      </c>
      <c r="D20" s="402"/>
      <c r="E20" s="402"/>
    </row>
    <row r="21" spans="1:5" ht="16.5" customHeight="1">
      <c r="A21" s="399" t="s">
        <v>213</v>
      </c>
      <c r="B21" s="400"/>
      <c r="C21" s="401">
        <f>IF(A21=0,0,SUMIFS(B$1:B21,A$1:A21,"*"&amp;LEFT(A21,4)&amp;"*"))</f>
        <v>0</v>
      </c>
      <c r="D21" s="402"/>
      <c r="E21" s="402"/>
    </row>
    <row r="22" spans="1:5" ht="16.5" customHeight="1">
      <c r="A22" s="399" t="s">
        <v>214</v>
      </c>
      <c r="B22" s="400"/>
      <c r="C22" s="401">
        <f>IF(A22=0,0,SUMIFS(B$1:B22,A$1:A22,"*"&amp;LEFT(A22,4)&amp;"*"))</f>
        <v>0</v>
      </c>
      <c r="D22" s="402"/>
      <c r="E22" s="402"/>
    </row>
    <row r="23" spans="1:5" ht="16.5" customHeight="1">
      <c r="A23" s="399" t="s">
        <v>215</v>
      </c>
      <c r="B23" s="400"/>
      <c r="C23" s="401">
        <f>IF(A23=0,0,SUMIFS(B$1:B23,A$1:A23,"*"&amp;LEFT(A23,4)&amp;"*"))</f>
        <v>0</v>
      </c>
      <c r="D23" s="402"/>
      <c r="E23" s="402"/>
    </row>
    <row r="24" spans="1:5" ht="16.5" customHeight="1">
      <c r="A24" s="399" t="s">
        <v>216</v>
      </c>
      <c r="B24" s="400"/>
      <c r="C24" s="401">
        <f>IF(A24=0,0,SUMIFS(B$1:B24,A$1:A24,"*"&amp;LEFT(A24,4)&amp;"*"))</f>
        <v>0</v>
      </c>
      <c r="D24" s="402"/>
      <c r="E24" s="402"/>
    </row>
    <row r="25" spans="1:5" ht="16.5" customHeight="1">
      <c r="A25" s="399" t="s">
        <v>217</v>
      </c>
      <c r="B25" s="400"/>
      <c r="C25" s="401">
        <f>IF(A25=0,0,SUMIFS(B$1:B25,A$1:A25,"*"&amp;LEFT(A25,4)&amp;"*"))</f>
        <v>0</v>
      </c>
      <c r="D25" s="402"/>
      <c r="E25" s="402"/>
    </row>
    <row r="26" spans="1:5" ht="16.5" customHeight="1">
      <c r="A26" s="405" t="s">
        <v>325</v>
      </c>
      <c r="B26" s="400"/>
      <c r="C26" s="401">
        <f>IF(A26=0,0,SUMIFS(B$1:B26,A$1:A26,"*"&amp;LEFT(A26,4)&amp;"*"))</f>
        <v>0</v>
      </c>
      <c r="D26" s="402"/>
      <c r="E26" s="402"/>
    </row>
    <row r="27" spans="1:5" ht="16.5" customHeight="1">
      <c r="A27" s="405" t="s">
        <v>286</v>
      </c>
      <c r="B27" s="400"/>
      <c r="C27" s="401">
        <f>IF(A27=0,0,SUMIFS(B$1:B27,A$1:A27,"*"&amp;LEFT(A27,4)&amp;"*"))</f>
        <v>0</v>
      </c>
      <c r="D27" s="402"/>
      <c r="E27" s="402"/>
    </row>
    <row r="28" spans="1:5" ht="16.5" customHeight="1">
      <c r="A28" s="405" t="s">
        <v>287</v>
      </c>
      <c r="B28" s="400"/>
      <c r="C28" s="401">
        <f>IF(A28=0,0,SUMIFS(B$1:B28,A$1:A28,"*"&amp;LEFT(A28,4)&amp;"*"))</f>
        <v>0</v>
      </c>
      <c r="D28" s="402"/>
      <c r="E28" s="402"/>
    </row>
    <row r="29" spans="1:5" ht="16.5" customHeight="1">
      <c r="A29" s="405" t="s">
        <v>288</v>
      </c>
      <c r="B29" s="400"/>
      <c r="C29" s="401">
        <f>IF(A29=0,0,SUMIFS(B$1:B29,A$1:A29,"*"&amp;LEFT(A29,4)&amp;"*"))</f>
        <v>0</v>
      </c>
      <c r="D29" s="402"/>
      <c r="E29" s="402"/>
    </row>
    <row r="30" spans="1:5" ht="16.5" customHeight="1">
      <c r="A30" s="405" t="s">
        <v>289</v>
      </c>
      <c r="B30" s="400"/>
      <c r="C30" s="401">
        <f>IF(A30=0,0,SUMIFS(B$1:B30,A$1:A30,"*"&amp;LEFT(A30,4)&amp;"*"))</f>
        <v>0</v>
      </c>
      <c r="D30" s="402"/>
      <c r="E30" s="402"/>
    </row>
    <row r="31" spans="1:5" ht="16.5" customHeight="1">
      <c r="A31" s="405" t="s">
        <v>290</v>
      </c>
      <c r="B31" s="400"/>
      <c r="C31" s="401">
        <f>IF(A31=0,0,SUMIFS(B$1:B31,A$1:A31,"*"&amp;LEFT(A31,4)&amp;"*"))</f>
        <v>0</v>
      </c>
      <c r="D31" s="402"/>
      <c r="E31" s="402"/>
    </row>
    <row r="32" spans="1:5" ht="16.5" customHeight="1">
      <c r="A32" s="405" t="s">
        <v>291</v>
      </c>
      <c r="B32" s="400"/>
      <c r="C32" s="401">
        <f>IF(A32=0,0,SUMIFS(B$1:B32,A$1:A32,"*"&amp;LEFT(A32,4)&amp;"*"))</f>
        <v>0</v>
      </c>
      <c r="D32" s="402"/>
      <c r="E32" s="402"/>
    </row>
    <row r="33" spans="1:5" ht="16.5" customHeight="1">
      <c r="A33" s="405" t="s">
        <v>292</v>
      </c>
      <c r="B33" s="400"/>
      <c r="C33" s="401">
        <f>IF(A33=0,0,SUMIFS(B$1:B33,A$1:A33,"*"&amp;LEFT(A33,4)&amp;"*"))</f>
        <v>0</v>
      </c>
      <c r="D33" s="402"/>
      <c r="E33" s="402"/>
    </row>
    <row r="34" spans="1:5" ht="16.5" customHeight="1">
      <c r="A34" s="405" t="s">
        <v>293</v>
      </c>
      <c r="B34" s="400"/>
      <c r="C34" s="401">
        <f>IF(A34=0,0,SUMIFS(B$1:B34,A$1:A34,"*"&amp;LEFT(A34,4)&amp;"*"))</f>
        <v>0</v>
      </c>
      <c r="D34" s="402"/>
      <c r="E34" s="402"/>
    </row>
    <row r="35" spans="1:5" ht="16.5" customHeight="1">
      <c r="A35" s="405" t="s">
        <v>294</v>
      </c>
      <c r="B35" s="400"/>
      <c r="C35" s="401">
        <f>IF(A35=0,0,SUMIFS(B$1:B35,A$1:A35,"*"&amp;LEFT(A35,4)&amp;"*"))</f>
        <v>0</v>
      </c>
      <c r="D35" s="402"/>
      <c r="E35" s="402"/>
    </row>
    <row r="36" spans="1:5" ht="16.5" customHeight="1">
      <c r="A36" s="405" t="s">
        <v>295</v>
      </c>
      <c r="B36" s="400"/>
      <c r="C36" s="401">
        <f>IF(A36=0,0,SUMIFS(B$1:B36,A$1:A36,"*"&amp;LEFT(A36,4)&amp;"*"))</f>
        <v>0</v>
      </c>
      <c r="D36" s="402"/>
      <c r="E36" s="402"/>
    </row>
    <row r="37" spans="1:5" ht="16.5" customHeight="1">
      <c r="A37" s="405" t="s">
        <v>296</v>
      </c>
      <c r="B37" s="400"/>
      <c r="C37" s="401">
        <f>IF(A37=0,0,SUMIFS(B$1:B37,A$1:A37,"*"&amp;LEFT(A37,4)&amp;"*"))</f>
        <v>0</v>
      </c>
      <c r="D37" s="402"/>
      <c r="E37" s="402"/>
    </row>
  </sheetData>
  <sheetProtection algorithmName="SHA-512" hashValue="aCAgtzS/WzLLNo6itDrl2E0y1fkglqQooFDDPmCSgN8OK35BtqgocwNL0eCWbHf9POfnY+ya8+gPAAnhckPFhw==" saltValue="USZRfLzrtNFxIhFRXmr+Xg==" spinCount="100000" sheet="1" selectLockedCells="1"/>
  <phoneticPr fontId="12" type="noConversion"/>
  <conditionalFormatting sqref="A1:C1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工作表7">
    <tabColor rgb="FF92D050"/>
  </sheetPr>
  <dimension ref="A1:I100"/>
  <sheetViews>
    <sheetView zoomScaleNormal="100" zoomScalePageLayoutView="90" workbookViewId="0">
      <pane ySplit="1" topLeftCell="A2" activePane="bottomLeft" state="frozen"/>
      <selection pane="bottomLeft" activeCell="A13" sqref="A13"/>
    </sheetView>
  </sheetViews>
  <sheetFormatPr defaultColWidth="8.875" defaultRowHeight="18" customHeight="1"/>
  <cols>
    <col min="1" max="1" width="13.125" style="390" customWidth="1"/>
    <col min="2" max="2" width="9.25" style="391" bestFit="1" customWidth="1"/>
    <col min="3" max="3" width="9.25" style="392" bestFit="1" customWidth="1"/>
    <col min="4" max="4" width="9.25" style="392" customWidth="1"/>
    <col min="5" max="5" width="8.25" style="392" bestFit="1" customWidth="1"/>
    <col min="6" max="6" width="9.25" style="392" bestFit="1" customWidth="1"/>
    <col min="7" max="7" width="13.25" style="393" bestFit="1" customWidth="1"/>
    <col min="8" max="16384" width="8.875" style="384"/>
  </cols>
  <sheetData>
    <row r="1" spans="1:9" ht="18" customHeight="1">
      <c r="A1" s="381" t="s">
        <v>63</v>
      </c>
      <c r="B1" s="382" t="s">
        <v>64</v>
      </c>
      <c r="C1" s="383" t="s">
        <v>65</v>
      </c>
      <c r="D1" s="383" t="s">
        <v>120</v>
      </c>
      <c r="E1" s="383" t="s">
        <v>66</v>
      </c>
      <c r="F1" s="383" t="s">
        <v>67</v>
      </c>
      <c r="G1" s="383" t="s">
        <v>121</v>
      </c>
    </row>
    <row r="2" spans="1:9" ht="18" customHeight="1">
      <c r="A2" s="385">
        <v>43647</v>
      </c>
      <c r="B2" s="386" t="s">
        <v>174</v>
      </c>
      <c r="C2" s="387">
        <v>3</v>
      </c>
      <c r="D2" s="387">
        <v>0</v>
      </c>
      <c r="E2" s="388">
        <f>IF(A2=0,0,SUM('1) 基本資料與薪資試算'!$F$7:$F$8))</f>
        <v>34400</v>
      </c>
      <c r="F2" s="388">
        <f>IF(A2=0,0,IF('1) 基本資料與薪資試算'!$C$18&gt;0,'1) 基本資料與薪資試算'!$C$18,DAY(EOMONTH(A2,0))))</f>
        <v>30</v>
      </c>
      <c r="G2" s="388">
        <f>IFERROR(E2/F2/8*C2*VLOOKUP($B2,假別管理!$D:$H,MATCH(假別管理!$E$1,假別管理!$D$1:$H$1,0),0),0)+D2</f>
        <v>215</v>
      </c>
    </row>
    <row r="3" spans="1:9" ht="18" customHeight="1">
      <c r="A3" s="385">
        <v>43649</v>
      </c>
      <c r="B3" s="386" t="s">
        <v>177</v>
      </c>
      <c r="C3" s="387">
        <v>0</v>
      </c>
      <c r="D3" s="387">
        <v>50</v>
      </c>
      <c r="E3" s="388">
        <f>IF(A3=0,0,SUM('1) 基本資料與薪資試算'!$F$7:$F$8))</f>
        <v>34400</v>
      </c>
      <c r="F3" s="388">
        <f>IF(A3=0,0,IF('1) 基本資料與薪資試算'!$C$18&gt;0,'1) 基本資料與薪資試算'!$C$18,DAY(EOMONTH(A3,0))))</f>
        <v>30</v>
      </c>
      <c r="G3" s="388">
        <f>IFERROR(E3/F3/8*C3*VLOOKUP($B3,假別管理!$D:$H,MATCH(假別管理!$E$1,假別管理!$D$1:$H$1,0),0),0)+D3</f>
        <v>50</v>
      </c>
    </row>
    <row r="4" spans="1:9" ht="18" customHeight="1">
      <c r="A4" s="385">
        <v>43659</v>
      </c>
      <c r="B4" s="386" t="s">
        <v>248</v>
      </c>
      <c r="C4" s="387">
        <v>8</v>
      </c>
      <c r="D4" s="387">
        <v>0</v>
      </c>
      <c r="E4" s="388">
        <f>IF(A4=0,0,SUM('1) 基本資料與薪資試算'!$F$7:$F$8))</f>
        <v>34400</v>
      </c>
      <c r="F4" s="388">
        <f>IF(A4=0,0,IF('1) 基本資料與薪資試算'!$C$18&gt;0,'1) 基本資料與薪資試算'!$C$18,DAY(EOMONTH(A4,0))))</f>
        <v>30</v>
      </c>
      <c r="G4" s="388">
        <f>IFERROR(E4/F4/8*C4*VLOOKUP($B4,假別管理!$D:$H,MATCH(假別管理!$E$1,假別管理!$D$1:$H$1,0),0),0)+D4</f>
        <v>0</v>
      </c>
    </row>
    <row r="5" spans="1:9" ht="18" customHeight="1">
      <c r="A5" s="385">
        <v>43669</v>
      </c>
      <c r="B5" s="386" t="s">
        <v>248</v>
      </c>
      <c r="C5" s="387">
        <v>8</v>
      </c>
      <c r="D5" s="387">
        <v>0</v>
      </c>
      <c r="E5" s="388">
        <f>IF(A5=0,0,SUM('1) 基本資料與薪資試算'!$F$7:$F$8))</f>
        <v>34400</v>
      </c>
      <c r="F5" s="388">
        <f>IF(A5=0,0,IF('1) 基本資料與薪資試算'!$C$18&gt;0,'1) 基本資料與薪資試算'!$C$18,DAY(EOMONTH(A5,0))))</f>
        <v>30</v>
      </c>
      <c r="G5" s="388">
        <f>IFERROR(E5/F5/8*C5*VLOOKUP($B5,假別管理!$D:$H,MATCH(假別管理!$E$1,假別管理!$D$1:$H$1,0),0),0)+D5</f>
        <v>0</v>
      </c>
    </row>
    <row r="6" spans="1:9" ht="18" customHeight="1">
      <c r="A6" s="385">
        <v>43670</v>
      </c>
      <c r="B6" s="386" t="s">
        <v>248</v>
      </c>
      <c r="C6" s="387">
        <v>8</v>
      </c>
      <c r="D6" s="387">
        <v>0</v>
      </c>
      <c r="E6" s="388">
        <f>IF(A6=0,0,SUM('1) 基本資料與薪資試算'!$F$7:$F$8))</f>
        <v>34400</v>
      </c>
      <c r="F6" s="388">
        <f>IF(A6=0,0,IF('1) 基本資料與薪資試算'!$C$18&gt;0,'1) 基本資料與薪資試算'!$C$18,DAY(EOMONTH(A6,0))))</f>
        <v>30</v>
      </c>
      <c r="G6" s="388">
        <f>IFERROR(E6/F6/8*C6*VLOOKUP($B6,假別管理!$D:$H,MATCH(假別管理!$E$1,假別管理!$D$1:$H$1,0),0),0)+D6</f>
        <v>0</v>
      </c>
    </row>
    <row r="7" spans="1:9" ht="18" customHeight="1">
      <c r="A7" s="385"/>
      <c r="B7" s="386"/>
      <c r="C7" s="387"/>
      <c r="D7" s="387"/>
      <c r="E7" s="388">
        <f>IF(A7=0,0,SUM('1) 基本資料與薪資試算'!$F$7:$F$8))</f>
        <v>0</v>
      </c>
      <c r="F7" s="388">
        <f>IF(A7=0,0,IF('1) 基本資料與薪資試算'!$C$18&gt;0,'1) 基本資料與薪資試算'!$C$18,DAY(EOMONTH(A7,0))))</f>
        <v>0</v>
      </c>
      <c r="G7" s="388">
        <f>IFERROR(E7/F7/8*C7*VLOOKUP($B7,假別管理!$D:$H,MATCH(假別管理!$E$1,假別管理!$D$1:$H$1,0),0),0)+D7</f>
        <v>0</v>
      </c>
    </row>
    <row r="8" spans="1:9" ht="18" customHeight="1">
      <c r="A8" s="385"/>
      <c r="B8" s="386"/>
      <c r="C8" s="387"/>
      <c r="D8" s="387"/>
      <c r="E8" s="388">
        <f>IF(A8=0,0,SUM('1) 基本資料與薪資試算'!$F$7:$F$8))</f>
        <v>0</v>
      </c>
      <c r="F8" s="388">
        <f>IF(A8=0,0,IF('1) 基本資料與薪資試算'!$C$18&gt;0,'1) 基本資料與薪資試算'!$C$18,DAY(EOMONTH(A8,0))))</f>
        <v>0</v>
      </c>
      <c r="G8" s="388">
        <f>IFERROR(E8/F8/8*C8*VLOOKUP($B8,假別管理!$D:$H,MATCH(假別管理!$E$1,假別管理!$D$1:$H$1,0),0),0)+D8</f>
        <v>0</v>
      </c>
    </row>
    <row r="9" spans="1:9" ht="18" customHeight="1">
      <c r="A9" s="385"/>
      <c r="B9" s="386"/>
      <c r="C9" s="387"/>
      <c r="D9" s="387"/>
      <c r="E9" s="388">
        <f>IF(A9=0,0,SUM('1) 基本資料與薪資試算'!$F$7:$F$8))</f>
        <v>0</v>
      </c>
      <c r="F9" s="388">
        <f>IF(A9=0,0,IF('1) 基本資料與薪資試算'!$C$18&gt;0,'1) 基本資料與薪資試算'!$C$18,DAY(EOMONTH(A9,0))))</f>
        <v>0</v>
      </c>
      <c r="G9" s="388">
        <f>IFERROR(E9/F9/8*C9*VLOOKUP($B9,假別管理!$D:$H,MATCH(假別管理!$E$1,假別管理!$D$1:$H$1,0),0),0)+D9</f>
        <v>0</v>
      </c>
      <c r="I9" s="389"/>
    </row>
    <row r="10" spans="1:9" ht="18" customHeight="1">
      <c r="A10" s="385"/>
      <c r="B10" s="386"/>
      <c r="C10" s="387"/>
      <c r="D10" s="387"/>
      <c r="E10" s="388">
        <f>IF(A10=0,0,SUM('1) 基本資料與薪資試算'!$F$7:$F$8))</f>
        <v>0</v>
      </c>
      <c r="F10" s="388">
        <f>IF(A10=0,0,IF('1) 基本資料與薪資試算'!$C$18&gt;0,'1) 基本資料與薪資試算'!$C$18,DAY(EOMONTH(A10,0))))</f>
        <v>0</v>
      </c>
      <c r="G10" s="388">
        <f>IFERROR(E10/F10/8*C10*VLOOKUP($B10,假別管理!$D:$H,MATCH(假別管理!$E$1,假別管理!$D$1:$H$1,0),0),0)+D10</f>
        <v>0</v>
      </c>
      <c r="I10" s="389"/>
    </row>
    <row r="11" spans="1:9" ht="18" customHeight="1">
      <c r="A11" s="385"/>
      <c r="B11" s="386"/>
      <c r="C11" s="387"/>
      <c r="D11" s="387"/>
      <c r="E11" s="388">
        <f>IF(A11=0,0,SUM('1) 基本資料與薪資試算'!$F$7:$F$8))</f>
        <v>0</v>
      </c>
      <c r="F11" s="388">
        <f>IF(A11=0,0,IF('1) 基本資料與薪資試算'!$C$18&gt;0,'1) 基本資料與薪資試算'!$C$18,DAY(EOMONTH(A11,0))))</f>
        <v>0</v>
      </c>
      <c r="G11" s="388">
        <f>IFERROR(E11/F11/8*C11*VLOOKUP($B11,假別管理!$D:$H,MATCH(假別管理!$E$1,假別管理!$D$1:$H$1,0),0),0)+D11</f>
        <v>0</v>
      </c>
      <c r="I11" s="389"/>
    </row>
    <row r="12" spans="1:9" ht="18" customHeight="1">
      <c r="A12" s="385"/>
      <c r="B12" s="386"/>
      <c r="C12" s="387"/>
      <c r="D12" s="387"/>
      <c r="E12" s="388">
        <f>IF(A12=0,0,SUM('1) 基本資料與薪資試算'!$F$7:$F$8))</f>
        <v>0</v>
      </c>
      <c r="F12" s="388">
        <f>IF(A12=0,0,IF('1) 基本資料與薪資試算'!$C$18&gt;0,'1) 基本資料與薪資試算'!$C$18,DAY(EOMONTH(A12,0))))</f>
        <v>0</v>
      </c>
      <c r="G12" s="388">
        <f>IFERROR(E12/F12/8*C12*VLOOKUP($B12,假別管理!$D:$H,MATCH(假別管理!$E$1,假別管理!$D$1:$H$1,0),0),0)+D12</f>
        <v>0</v>
      </c>
      <c r="I12" s="389"/>
    </row>
    <row r="13" spans="1:9" ht="18" customHeight="1">
      <c r="A13" s="385"/>
      <c r="B13" s="386"/>
      <c r="C13" s="387"/>
      <c r="D13" s="387"/>
      <c r="E13" s="388">
        <f>IF(A13=0,0,SUM('1) 基本資料與薪資試算'!$F$7:$F$8))</f>
        <v>0</v>
      </c>
      <c r="F13" s="388">
        <f>IF(A13=0,0,IF('1) 基本資料與薪資試算'!$C$18&gt;0,'1) 基本資料與薪資試算'!$C$18,DAY(EOMONTH(A13,0))))</f>
        <v>0</v>
      </c>
      <c r="G13" s="388">
        <f>IFERROR(E13/F13/8*C13*VLOOKUP($B13,假別管理!$D:$H,MATCH(假別管理!$E$1,假別管理!$D$1:$H$1,0),0),0)+D13</f>
        <v>0</v>
      </c>
      <c r="I13" s="389"/>
    </row>
    <row r="14" spans="1:9" ht="18" customHeight="1">
      <c r="A14" s="385"/>
      <c r="B14" s="386"/>
      <c r="C14" s="387"/>
      <c r="D14" s="387"/>
      <c r="E14" s="388">
        <f>IF(A14=0,0,SUM('1) 基本資料與薪資試算'!$F$7:$F$8))</f>
        <v>0</v>
      </c>
      <c r="F14" s="388">
        <f>IF(A14=0,0,IF('1) 基本資料與薪資試算'!$C$18&gt;0,'1) 基本資料與薪資試算'!$C$18,DAY(EOMONTH(A14,0))))</f>
        <v>0</v>
      </c>
      <c r="G14" s="388">
        <f>IFERROR(E14/F14/8*C14*VLOOKUP($B14,假別管理!$D:$H,MATCH(假別管理!$E$1,假別管理!$D$1:$H$1,0),0),0)+D14</f>
        <v>0</v>
      </c>
      <c r="I14" s="389"/>
    </row>
    <row r="15" spans="1:9" ht="18" customHeight="1">
      <c r="A15" s="385"/>
      <c r="B15" s="386"/>
      <c r="C15" s="387"/>
      <c r="D15" s="387"/>
      <c r="E15" s="388">
        <f>IF(A15=0,0,SUM('1) 基本資料與薪資試算'!$F$7:$F$8))</f>
        <v>0</v>
      </c>
      <c r="F15" s="388">
        <f>IF(A15=0,0,IF('1) 基本資料與薪資試算'!$C$18&gt;0,'1) 基本資料與薪資試算'!$C$18,DAY(EOMONTH(A15,0))))</f>
        <v>0</v>
      </c>
      <c r="G15" s="388">
        <f>IFERROR(E15/F15/8*C15*VLOOKUP($B15,假別管理!$D:$H,MATCH(假別管理!$E$1,假別管理!$D$1:$H$1,0),0),0)+D15</f>
        <v>0</v>
      </c>
      <c r="I15" s="389"/>
    </row>
    <row r="16" spans="1:9" ht="18" customHeight="1">
      <c r="A16" s="385"/>
      <c r="B16" s="386"/>
      <c r="C16" s="387"/>
      <c r="D16" s="387"/>
      <c r="E16" s="388">
        <f>IF(A16=0,0,SUM('1) 基本資料與薪資試算'!$F$7:$F$8))</f>
        <v>0</v>
      </c>
      <c r="F16" s="388">
        <f>IF(A16=0,0,IF('1) 基本資料與薪資試算'!$C$18&gt;0,'1) 基本資料與薪資試算'!$C$18,DAY(EOMONTH(A16,0))))</f>
        <v>0</v>
      </c>
      <c r="G16" s="388">
        <f>IFERROR(E16/F16/8*C16*VLOOKUP($B16,假別管理!$D:$H,MATCH(假別管理!$E$1,假別管理!$D$1:$H$1,0),0),0)+D16</f>
        <v>0</v>
      </c>
      <c r="I16" s="389"/>
    </row>
    <row r="17" spans="1:9" ht="18" customHeight="1">
      <c r="A17" s="385"/>
      <c r="B17" s="386"/>
      <c r="C17" s="387"/>
      <c r="D17" s="387"/>
      <c r="E17" s="388">
        <f>IF(A17=0,0,SUM('1) 基本資料與薪資試算'!$F$7:$F$8))</f>
        <v>0</v>
      </c>
      <c r="F17" s="388">
        <f>IF(A17=0,0,IF('1) 基本資料與薪資試算'!$C$18&gt;0,'1) 基本資料與薪資試算'!$C$18,DAY(EOMONTH(A17,0))))</f>
        <v>0</v>
      </c>
      <c r="G17" s="388">
        <f>IFERROR(E17/F17/8*C17*VLOOKUP($B17,假別管理!$D:$H,MATCH(假別管理!$E$1,假別管理!$D$1:$H$1,0),0),0)+D17</f>
        <v>0</v>
      </c>
      <c r="I17" s="389"/>
    </row>
    <row r="18" spans="1:9" ht="18" customHeight="1">
      <c r="A18" s="385"/>
      <c r="B18" s="386"/>
      <c r="C18" s="387"/>
      <c r="D18" s="387"/>
      <c r="E18" s="388">
        <f>IF(A18=0,0,SUM('1) 基本資料與薪資試算'!$F$7:$F$8))</f>
        <v>0</v>
      </c>
      <c r="F18" s="388">
        <f>IF(A18=0,0,IF('1) 基本資料與薪資試算'!$C$18&gt;0,'1) 基本資料與薪資試算'!$C$18,DAY(EOMONTH(A18,0))))</f>
        <v>0</v>
      </c>
      <c r="G18" s="388">
        <f>IFERROR(E18/F18/8*C18*VLOOKUP($B18,假別管理!$D:$H,MATCH(假別管理!$E$1,假別管理!$D$1:$H$1,0),0),0)+D18</f>
        <v>0</v>
      </c>
      <c r="I18" s="389"/>
    </row>
    <row r="19" spans="1:9" ht="18" customHeight="1">
      <c r="A19" s="385"/>
      <c r="B19" s="386"/>
      <c r="C19" s="387"/>
      <c r="D19" s="387"/>
      <c r="E19" s="388">
        <f>IF(A19=0,0,SUM('1) 基本資料與薪資試算'!$F$7:$F$8))</f>
        <v>0</v>
      </c>
      <c r="F19" s="388">
        <f>IF(A19=0,0,IF('1) 基本資料與薪資試算'!$C$18&gt;0,'1) 基本資料與薪資試算'!$C$18,DAY(EOMONTH(A19,0))))</f>
        <v>0</v>
      </c>
      <c r="G19" s="388">
        <f>IFERROR(E19/F19/8*C19*VLOOKUP($B19,假別管理!$D:$H,MATCH(假別管理!$E$1,假別管理!$D$1:$H$1,0),0),0)+D19</f>
        <v>0</v>
      </c>
    </row>
    <row r="20" spans="1:9" ht="18" customHeight="1">
      <c r="A20" s="385"/>
      <c r="B20" s="386"/>
      <c r="C20" s="387"/>
      <c r="D20" s="387"/>
      <c r="E20" s="388">
        <f>IF(A20=0,0,SUM('1) 基本資料與薪資試算'!$F$7:$F$8))</f>
        <v>0</v>
      </c>
      <c r="F20" s="388">
        <f>IF(A20=0,0,IF('1) 基本資料與薪資試算'!$C$18&gt;0,'1) 基本資料與薪資試算'!$C$18,DAY(EOMONTH(A20,0))))</f>
        <v>0</v>
      </c>
      <c r="G20" s="388">
        <f>IFERROR(E20/F20/8*C20*VLOOKUP($B20,假別管理!$D:$H,MATCH(假別管理!$E$1,假別管理!$D$1:$H$1,0),0),0)+D20</f>
        <v>0</v>
      </c>
    </row>
    <row r="21" spans="1:9" ht="18" customHeight="1">
      <c r="A21" s="385"/>
      <c r="B21" s="386"/>
      <c r="C21" s="387"/>
      <c r="D21" s="387"/>
      <c r="E21" s="388">
        <f>IF(A21=0,0,SUM('1) 基本資料與薪資試算'!$F$7:$F$8))</f>
        <v>0</v>
      </c>
      <c r="F21" s="388">
        <f>IF(A21=0,0,IF('1) 基本資料與薪資試算'!$C$18&gt;0,'1) 基本資料與薪資試算'!$C$18,DAY(EOMONTH(A21,0))))</f>
        <v>0</v>
      </c>
      <c r="G21" s="388">
        <f>IFERROR(E21/F21/8*C21*VLOOKUP($B21,假別管理!$D:$H,MATCH(假別管理!$E$1,假別管理!$D$1:$H$1,0),0),0)+D21</f>
        <v>0</v>
      </c>
    </row>
    <row r="22" spans="1:9" ht="18" customHeight="1">
      <c r="A22" s="385"/>
      <c r="B22" s="386"/>
      <c r="C22" s="387"/>
      <c r="D22" s="387"/>
      <c r="E22" s="388">
        <f>IF(A22=0,0,SUM('1) 基本資料與薪資試算'!$F$7:$F$8))</f>
        <v>0</v>
      </c>
      <c r="F22" s="388">
        <f>IF(A22=0,0,IF('1) 基本資料與薪資試算'!$C$18&gt;0,'1) 基本資料與薪資試算'!$C$18,DAY(EOMONTH(A22,0))))</f>
        <v>0</v>
      </c>
      <c r="G22" s="388">
        <f>IFERROR(E22/F22/8*C22*VLOOKUP($B22,假別管理!$D:$H,MATCH(假別管理!$E$1,假別管理!$D$1:$H$1,0),0),0)+D22</f>
        <v>0</v>
      </c>
    </row>
    <row r="23" spans="1:9" ht="18" customHeight="1">
      <c r="A23" s="385"/>
      <c r="B23" s="386"/>
      <c r="C23" s="387"/>
      <c r="D23" s="387"/>
      <c r="E23" s="388">
        <f>IF(A23=0,0,SUM('1) 基本資料與薪資試算'!$F$7:$F$8))</f>
        <v>0</v>
      </c>
      <c r="F23" s="388">
        <f>IF(A23=0,0,IF('1) 基本資料與薪資試算'!$C$18&gt;0,'1) 基本資料與薪資試算'!$C$18,DAY(EOMONTH(A23,0))))</f>
        <v>0</v>
      </c>
      <c r="G23" s="388">
        <f>IFERROR(E23/F23/8*C23*VLOOKUP($B23,假別管理!$D:$H,MATCH(假別管理!$E$1,假別管理!$D$1:$H$1,0),0),0)+D23</f>
        <v>0</v>
      </c>
    </row>
    <row r="24" spans="1:9" ht="18" customHeight="1">
      <c r="A24" s="385"/>
      <c r="B24" s="386"/>
      <c r="C24" s="387"/>
      <c r="D24" s="387"/>
      <c r="E24" s="388">
        <f>IF(A24=0,0,SUM('1) 基本資料與薪資試算'!$F$7:$F$8))</f>
        <v>0</v>
      </c>
      <c r="F24" s="388">
        <f>IF(A24=0,0,IF('1) 基本資料與薪資試算'!$C$18&gt;0,'1) 基本資料與薪資試算'!$C$18,DAY(EOMONTH(A24,0))))</f>
        <v>0</v>
      </c>
      <c r="G24" s="388">
        <f>IFERROR(E24/F24/8*C24*VLOOKUP($B24,假別管理!$D:$H,MATCH(假別管理!$E$1,假別管理!$D$1:$H$1,0),0),0)+D24</f>
        <v>0</v>
      </c>
    </row>
    <row r="25" spans="1:9" ht="18" customHeight="1">
      <c r="A25" s="385"/>
      <c r="B25" s="386"/>
      <c r="C25" s="387"/>
      <c r="D25" s="387"/>
      <c r="E25" s="388">
        <f>IF(A25=0,0,SUM('1) 基本資料與薪資試算'!$F$7:$F$8))</f>
        <v>0</v>
      </c>
      <c r="F25" s="388">
        <f>IF(A25=0,0,IF('1) 基本資料與薪資試算'!$C$18&gt;0,'1) 基本資料與薪資試算'!$C$18,DAY(EOMONTH(A25,0))))</f>
        <v>0</v>
      </c>
      <c r="G25" s="388">
        <f>IFERROR(E25/F25/8*C25*VLOOKUP($B25,假別管理!$D:$H,MATCH(假別管理!$E$1,假別管理!$D$1:$H$1,0),0),0)+D25</f>
        <v>0</v>
      </c>
    </row>
    <row r="26" spans="1:9" ht="18" customHeight="1">
      <c r="A26" s="385"/>
      <c r="B26" s="386"/>
      <c r="C26" s="387"/>
      <c r="D26" s="387"/>
      <c r="E26" s="388">
        <f>IF(A26=0,0,SUM('1) 基本資料與薪資試算'!$F$7:$F$8))</f>
        <v>0</v>
      </c>
      <c r="F26" s="388">
        <f>IF(A26=0,0,IF('1) 基本資料與薪資試算'!$C$18&gt;0,'1) 基本資料與薪資試算'!$C$18,DAY(EOMONTH(A26,0))))</f>
        <v>0</v>
      </c>
      <c r="G26" s="388">
        <f>IFERROR(E26/F26/8*C26*VLOOKUP($B26,假別管理!$D:$H,MATCH(假別管理!$E$1,假別管理!$D$1:$H$1,0),0),0)+D26</f>
        <v>0</v>
      </c>
    </row>
    <row r="27" spans="1:9" ht="18" customHeight="1">
      <c r="A27" s="385"/>
      <c r="B27" s="386"/>
      <c r="C27" s="387"/>
      <c r="D27" s="387"/>
      <c r="E27" s="388">
        <f>IF(A27=0,0,SUM('1) 基本資料與薪資試算'!$F$7:$F$8))</f>
        <v>0</v>
      </c>
      <c r="F27" s="388">
        <f>IF(A27=0,0,IF('1) 基本資料與薪資試算'!$C$18&gt;0,'1) 基本資料與薪資試算'!$C$18,DAY(EOMONTH(A27,0))))</f>
        <v>0</v>
      </c>
      <c r="G27" s="388">
        <f>IFERROR(E27/F27/8*C27*VLOOKUP($B27,假別管理!$D:$H,MATCH(假別管理!$E$1,假別管理!$D$1:$H$1,0),0),0)+D27</f>
        <v>0</v>
      </c>
    </row>
    <row r="28" spans="1:9" ht="18" customHeight="1">
      <c r="A28" s="385"/>
      <c r="B28" s="386"/>
      <c r="C28" s="387"/>
      <c r="D28" s="387"/>
      <c r="E28" s="388">
        <f>IF(A28=0,0,SUM('1) 基本資料與薪資試算'!$F$7:$F$8))</f>
        <v>0</v>
      </c>
      <c r="F28" s="388">
        <f>IF(A28=0,0,IF('1) 基本資料與薪資試算'!$C$18&gt;0,'1) 基本資料與薪資試算'!$C$18,DAY(EOMONTH(A28,0))))</f>
        <v>0</v>
      </c>
      <c r="G28" s="388">
        <f>IFERROR(E28/F28/8*C28*VLOOKUP($B28,假別管理!$D:$H,MATCH(假別管理!$E$1,假別管理!$D$1:$H$1,0),0),0)+D28</f>
        <v>0</v>
      </c>
    </row>
    <row r="29" spans="1:9" ht="18" customHeight="1">
      <c r="A29" s="385"/>
      <c r="B29" s="386"/>
      <c r="C29" s="387"/>
      <c r="D29" s="387"/>
      <c r="E29" s="388">
        <f>IF(A29=0,0,SUM('1) 基本資料與薪資試算'!$F$7:$F$8))</f>
        <v>0</v>
      </c>
      <c r="F29" s="388">
        <f>IF(A29=0,0,IF('1) 基本資料與薪資試算'!$C$18&gt;0,'1) 基本資料與薪資試算'!$C$18,DAY(EOMONTH(A29,0))))</f>
        <v>0</v>
      </c>
      <c r="G29" s="388">
        <f>IFERROR(E29/F29/8*C29*VLOOKUP($B29,假別管理!$D:$H,MATCH(假別管理!$E$1,假別管理!$D$1:$H$1,0),0),0)+D29</f>
        <v>0</v>
      </c>
    </row>
    <row r="30" spans="1:9" ht="18" customHeight="1">
      <c r="A30" s="385"/>
      <c r="B30" s="386"/>
      <c r="C30" s="387"/>
      <c r="D30" s="387"/>
      <c r="E30" s="388">
        <f>IF(A30=0,0,SUM('1) 基本資料與薪資試算'!$F$7:$F$8))</f>
        <v>0</v>
      </c>
      <c r="F30" s="388">
        <f>IF(A30=0,0,IF('1) 基本資料與薪資試算'!$C$18&gt;0,'1) 基本資料與薪資試算'!$C$18,DAY(EOMONTH(A30,0))))</f>
        <v>0</v>
      </c>
      <c r="G30" s="388">
        <f>IFERROR(E30/F30/8*C30*VLOOKUP($B30,假別管理!$D:$H,MATCH(假別管理!$E$1,假別管理!$D$1:$H$1,0),0),0)+D30</f>
        <v>0</v>
      </c>
    </row>
    <row r="31" spans="1:9" ht="18" customHeight="1">
      <c r="A31" s="385"/>
      <c r="B31" s="386"/>
      <c r="C31" s="387"/>
      <c r="D31" s="387"/>
      <c r="E31" s="388">
        <f>IF(A31=0,0,SUM('1) 基本資料與薪資試算'!$F$7:$F$8))</f>
        <v>0</v>
      </c>
      <c r="F31" s="388">
        <f>IF(A31=0,0,IF('1) 基本資料與薪資試算'!$C$18&gt;0,'1) 基本資料與薪資試算'!$C$18,DAY(EOMONTH(A31,0))))</f>
        <v>0</v>
      </c>
      <c r="G31" s="388">
        <f>IFERROR(E31/F31/8*C31*VLOOKUP($B31,假別管理!$D:$H,MATCH(假別管理!$E$1,假別管理!$D$1:$H$1,0),0),0)+D31</f>
        <v>0</v>
      </c>
    </row>
    <row r="32" spans="1:9" ht="18" customHeight="1">
      <c r="A32" s="385"/>
      <c r="B32" s="386"/>
      <c r="C32" s="387"/>
      <c r="D32" s="387"/>
      <c r="E32" s="388">
        <f>IF(A32=0,0,SUM('1) 基本資料與薪資試算'!$F$7:$F$8))</f>
        <v>0</v>
      </c>
      <c r="F32" s="388">
        <f>IF(A32=0,0,IF('1) 基本資料與薪資試算'!$C$18&gt;0,'1) 基本資料與薪資試算'!$C$18,DAY(EOMONTH(A32,0))))</f>
        <v>0</v>
      </c>
      <c r="G32" s="388">
        <f>IFERROR(E32/F32/8*C32*VLOOKUP($B32,假別管理!$D:$H,MATCH(假別管理!$E$1,假別管理!$D$1:$H$1,0),0),0)+D32</f>
        <v>0</v>
      </c>
    </row>
    <row r="33" spans="1:7" ht="18" customHeight="1">
      <c r="A33" s="385"/>
      <c r="B33" s="386"/>
      <c r="C33" s="387"/>
      <c r="D33" s="387"/>
      <c r="E33" s="388">
        <f>IF(A33=0,0,SUM('1) 基本資料與薪資試算'!$F$7:$F$8))</f>
        <v>0</v>
      </c>
      <c r="F33" s="388">
        <f>IF(A33=0,0,IF('1) 基本資料與薪資試算'!$C$18&gt;0,'1) 基本資料與薪資試算'!$C$18,DAY(EOMONTH(A33,0))))</f>
        <v>0</v>
      </c>
      <c r="G33" s="388">
        <f>IFERROR(E33/F33/8*C33*VLOOKUP($B33,假別管理!$D:$H,MATCH(假別管理!$E$1,假別管理!$D$1:$H$1,0),0),0)+D33</f>
        <v>0</v>
      </c>
    </row>
    <row r="34" spans="1:7" ht="18" customHeight="1">
      <c r="A34" s="385"/>
      <c r="B34" s="386"/>
      <c r="C34" s="387"/>
      <c r="D34" s="387"/>
      <c r="E34" s="388">
        <f>IF(A34=0,0,SUM('1) 基本資料與薪資試算'!$F$7:$F$8))</f>
        <v>0</v>
      </c>
      <c r="F34" s="388">
        <f>IF(A34=0,0,IF('1) 基本資料與薪資試算'!$C$18&gt;0,'1) 基本資料與薪資試算'!$C$18,DAY(EOMONTH(A34,0))))</f>
        <v>0</v>
      </c>
      <c r="G34" s="388">
        <f>IFERROR(E34/F34/8*C34*VLOOKUP($B34,假別管理!$D:$H,MATCH(假別管理!$E$1,假別管理!$D$1:$H$1,0),0),0)+D34</f>
        <v>0</v>
      </c>
    </row>
    <row r="35" spans="1:7" ht="18" customHeight="1">
      <c r="A35" s="385"/>
      <c r="B35" s="386"/>
      <c r="C35" s="387"/>
      <c r="D35" s="387"/>
      <c r="E35" s="388">
        <f>IF(A35=0,0,SUM('1) 基本資料與薪資試算'!$F$7:$F$8))</f>
        <v>0</v>
      </c>
      <c r="F35" s="388">
        <f>IF(A35=0,0,IF('1) 基本資料與薪資試算'!$C$18&gt;0,'1) 基本資料與薪資試算'!$C$18,DAY(EOMONTH(A35,0))))</f>
        <v>0</v>
      </c>
      <c r="G35" s="388">
        <f>IFERROR(E35/F35/8*C35*VLOOKUP($B35,假別管理!$D:$H,MATCH(假別管理!$E$1,假別管理!$D$1:$H$1,0),0),0)+D35</f>
        <v>0</v>
      </c>
    </row>
    <row r="36" spans="1:7" ht="18" customHeight="1">
      <c r="A36" s="385"/>
      <c r="B36" s="386"/>
      <c r="C36" s="387"/>
      <c r="D36" s="387"/>
      <c r="E36" s="388">
        <f>IF(A36=0,0,SUM('1) 基本資料與薪資試算'!$F$7:$F$8))</f>
        <v>0</v>
      </c>
      <c r="F36" s="388">
        <f>IF(A36=0,0,IF('1) 基本資料與薪資試算'!$C$18&gt;0,'1) 基本資料與薪資試算'!$C$18,DAY(EOMONTH(A36,0))))</f>
        <v>0</v>
      </c>
      <c r="G36" s="388">
        <f>IFERROR(E36/F36/8*C36*VLOOKUP($B36,假別管理!$D:$H,MATCH(假別管理!$E$1,假別管理!$D$1:$H$1,0),0),0)+D36</f>
        <v>0</v>
      </c>
    </row>
    <row r="37" spans="1:7" ht="18" customHeight="1">
      <c r="A37" s="385"/>
      <c r="B37" s="386"/>
      <c r="C37" s="387"/>
      <c r="D37" s="387"/>
      <c r="E37" s="388">
        <f>IF(A37=0,0,SUM('1) 基本資料與薪資試算'!$F$7:$F$8))</f>
        <v>0</v>
      </c>
      <c r="F37" s="388">
        <f>IF(A37=0,0,IF('1) 基本資料與薪資試算'!$C$18&gt;0,'1) 基本資料與薪資試算'!$C$18,DAY(EOMONTH(A37,0))))</f>
        <v>0</v>
      </c>
      <c r="G37" s="388">
        <f>IFERROR(E37/F37/8*C37*VLOOKUP($B37,假別管理!$D:$H,MATCH(假別管理!$E$1,假別管理!$D$1:$H$1,0),0),0)+D37</f>
        <v>0</v>
      </c>
    </row>
    <row r="38" spans="1:7" ht="18" customHeight="1">
      <c r="A38" s="385"/>
      <c r="B38" s="386"/>
      <c r="C38" s="387"/>
      <c r="D38" s="387"/>
      <c r="E38" s="388">
        <f>IF(A38=0,0,SUM('1) 基本資料與薪資試算'!$F$7:$F$8))</f>
        <v>0</v>
      </c>
      <c r="F38" s="388">
        <f>IF(A38=0,0,IF('1) 基本資料與薪資試算'!$C$18&gt;0,'1) 基本資料與薪資試算'!$C$18,DAY(EOMONTH(A38,0))))</f>
        <v>0</v>
      </c>
      <c r="G38" s="388">
        <f>IFERROR(E38/F38/8*C38*VLOOKUP($B38,假別管理!$D:$H,MATCH(假別管理!$E$1,假別管理!$D$1:$H$1,0),0),0)+D38</f>
        <v>0</v>
      </c>
    </row>
    <row r="39" spans="1:7" ht="18" customHeight="1">
      <c r="A39" s="385"/>
      <c r="B39" s="386"/>
      <c r="C39" s="387"/>
      <c r="D39" s="387"/>
      <c r="E39" s="388">
        <f>IF(A39=0,0,SUM('1) 基本資料與薪資試算'!$F$7:$F$8))</f>
        <v>0</v>
      </c>
      <c r="F39" s="388">
        <f>IF(A39=0,0,IF('1) 基本資料與薪資試算'!$C$18&gt;0,'1) 基本資料與薪資試算'!$C$18,DAY(EOMONTH(A39,0))))</f>
        <v>0</v>
      </c>
      <c r="G39" s="388">
        <f>IFERROR(E39/F39/8*C39*VLOOKUP($B39,假別管理!$D:$H,MATCH(假別管理!$E$1,假別管理!$D$1:$H$1,0),0),0)+D39</f>
        <v>0</v>
      </c>
    </row>
    <row r="40" spans="1:7" ht="18" customHeight="1">
      <c r="A40" s="385"/>
      <c r="B40" s="386"/>
      <c r="C40" s="387"/>
      <c r="D40" s="387"/>
      <c r="E40" s="388">
        <f>IF(A40=0,0,SUM('1) 基本資料與薪資試算'!$F$7:$F$8))</f>
        <v>0</v>
      </c>
      <c r="F40" s="388">
        <f>IF(A40=0,0,IF('1) 基本資料與薪資試算'!$C$18&gt;0,'1) 基本資料與薪資試算'!$C$18,DAY(EOMONTH(A40,0))))</f>
        <v>0</v>
      </c>
      <c r="G40" s="388">
        <f>IFERROR(E40/F40/8*C40*VLOOKUP($B40,假別管理!$D:$H,MATCH(假別管理!$E$1,假別管理!$D$1:$H$1,0),0),0)+D40</f>
        <v>0</v>
      </c>
    </row>
    <row r="41" spans="1:7" ht="18" customHeight="1">
      <c r="A41" s="385"/>
      <c r="B41" s="386"/>
      <c r="C41" s="387"/>
      <c r="D41" s="387"/>
      <c r="E41" s="388">
        <f>IF(A41=0,0,SUM('1) 基本資料與薪資試算'!$F$7:$F$8))</f>
        <v>0</v>
      </c>
      <c r="F41" s="388">
        <f>IF(A41=0,0,IF('1) 基本資料與薪資試算'!$C$18&gt;0,'1) 基本資料與薪資試算'!$C$18,DAY(EOMONTH(A41,0))))</f>
        <v>0</v>
      </c>
      <c r="G41" s="388">
        <f>IFERROR(E41/F41/8*C41*VLOOKUP($B41,假別管理!$D:$H,MATCH(假別管理!$E$1,假別管理!$D$1:$H$1,0),0),0)+D41</f>
        <v>0</v>
      </c>
    </row>
    <row r="42" spans="1:7" ht="18" customHeight="1">
      <c r="A42" s="385"/>
      <c r="B42" s="386"/>
      <c r="C42" s="387"/>
      <c r="D42" s="387"/>
      <c r="E42" s="388">
        <f>IF(A42=0,0,SUM('1) 基本資料與薪資試算'!$F$7:$F$8))</f>
        <v>0</v>
      </c>
      <c r="F42" s="388">
        <f>IF(A42=0,0,IF('1) 基本資料與薪資試算'!$C$18&gt;0,'1) 基本資料與薪資試算'!$C$18,DAY(EOMONTH(A42,0))))</f>
        <v>0</v>
      </c>
      <c r="G42" s="388">
        <f>IFERROR(E42/F42/8*C42*VLOOKUP($B42,假別管理!$D:$H,MATCH(假別管理!$E$1,假別管理!$D$1:$H$1,0),0),0)+D42</f>
        <v>0</v>
      </c>
    </row>
    <row r="43" spans="1:7" ht="18" customHeight="1">
      <c r="A43" s="385"/>
      <c r="B43" s="386"/>
      <c r="C43" s="387"/>
      <c r="D43" s="387"/>
      <c r="E43" s="388">
        <f>IF(A43=0,0,SUM('1) 基本資料與薪資試算'!$F$7:$F$8))</f>
        <v>0</v>
      </c>
      <c r="F43" s="388">
        <f>IF(A43=0,0,IF('1) 基本資料與薪資試算'!$C$18&gt;0,'1) 基本資料與薪資試算'!$C$18,DAY(EOMONTH(A43,0))))</f>
        <v>0</v>
      </c>
      <c r="G43" s="388">
        <f>IFERROR(E43/F43/8*C43*VLOOKUP($B43,假別管理!$D:$H,MATCH(假別管理!$E$1,假別管理!$D$1:$H$1,0),0),0)+D43</f>
        <v>0</v>
      </c>
    </row>
    <row r="44" spans="1:7" ht="18" customHeight="1">
      <c r="A44" s="385"/>
      <c r="B44" s="386"/>
      <c r="C44" s="387"/>
      <c r="D44" s="387"/>
      <c r="E44" s="388">
        <f>IF(A44=0,0,SUM('1) 基本資料與薪資試算'!$F$7:$F$8))</f>
        <v>0</v>
      </c>
      <c r="F44" s="388">
        <f>IF(A44=0,0,IF('1) 基本資料與薪資試算'!$C$18&gt;0,'1) 基本資料與薪資試算'!$C$18,DAY(EOMONTH(A44,0))))</f>
        <v>0</v>
      </c>
      <c r="G44" s="388">
        <f>IFERROR(E44/F44/8*C44*VLOOKUP($B44,假別管理!$D:$H,MATCH(假別管理!$E$1,假別管理!$D$1:$H$1,0),0),0)+D44</f>
        <v>0</v>
      </c>
    </row>
    <row r="45" spans="1:7" ht="18" customHeight="1">
      <c r="A45" s="385"/>
      <c r="B45" s="386"/>
      <c r="C45" s="387"/>
      <c r="D45" s="387"/>
      <c r="E45" s="388">
        <f>IF(A45=0,0,SUM('1) 基本資料與薪資試算'!$F$7:$F$8))</f>
        <v>0</v>
      </c>
      <c r="F45" s="388">
        <f>IF(A45=0,0,IF('1) 基本資料與薪資試算'!$C$18&gt;0,'1) 基本資料與薪資試算'!$C$18,DAY(EOMONTH(A45,0))))</f>
        <v>0</v>
      </c>
      <c r="G45" s="388">
        <f>IFERROR(E45/F45/8*C45*VLOOKUP($B45,假別管理!$D:$H,MATCH(假別管理!$E$1,假別管理!$D$1:$H$1,0),0),0)+D45</f>
        <v>0</v>
      </c>
    </row>
    <row r="46" spans="1:7" ht="18" customHeight="1">
      <c r="A46" s="385"/>
      <c r="B46" s="386"/>
      <c r="C46" s="387"/>
      <c r="D46" s="387"/>
      <c r="E46" s="388">
        <f>IF(A46=0,0,SUM('1) 基本資料與薪資試算'!$F$7:$F$8))</f>
        <v>0</v>
      </c>
      <c r="F46" s="388">
        <f>IF(A46=0,0,IF('1) 基本資料與薪資試算'!$C$18&gt;0,'1) 基本資料與薪資試算'!$C$18,DAY(EOMONTH(A46,0))))</f>
        <v>0</v>
      </c>
      <c r="G46" s="388">
        <f>IFERROR(E46/F46/8*C46*VLOOKUP($B46,假別管理!$D:$H,MATCH(假別管理!$E$1,假別管理!$D$1:$H$1,0),0),0)+D46</f>
        <v>0</v>
      </c>
    </row>
    <row r="47" spans="1:7" ht="18" customHeight="1">
      <c r="A47" s="385"/>
      <c r="B47" s="386"/>
      <c r="C47" s="387"/>
      <c r="D47" s="387"/>
      <c r="E47" s="388">
        <f>IF(A47=0,0,SUM('1) 基本資料與薪資試算'!$F$7:$F$8))</f>
        <v>0</v>
      </c>
      <c r="F47" s="388">
        <f>IF(A47=0,0,IF('1) 基本資料與薪資試算'!$C$18&gt;0,'1) 基本資料與薪資試算'!$C$18,DAY(EOMONTH(A47,0))))</f>
        <v>0</v>
      </c>
      <c r="G47" s="388">
        <f>IFERROR(E47/F47/8*C47*VLOOKUP($B47,假別管理!$D:$H,MATCH(假別管理!$E$1,假別管理!$D$1:$H$1,0),0),0)+D47</f>
        <v>0</v>
      </c>
    </row>
    <row r="48" spans="1:7" ht="18" customHeight="1">
      <c r="A48" s="385"/>
      <c r="B48" s="386"/>
      <c r="C48" s="387"/>
      <c r="D48" s="387"/>
      <c r="E48" s="388">
        <f>IF(A48=0,0,SUM('1) 基本資料與薪資試算'!$F$7:$F$8))</f>
        <v>0</v>
      </c>
      <c r="F48" s="388">
        <f>IF(A48=0,0,IF('1) 基本資料與薪資試算'!$C$18&gt;0,'1) 基本資料與薪資試算'!$C$18,DAY(EOMONTH(A48,0))))</f>
        <v>0</v>
      </c>
      <c r="G48" s="388">
        <f>IFERROR(E48/F48/8*C48*VLOOKUP($B48,假別管理!$D:$H,MATCH(假別管理!$E$1,假別管理!$D$1:$H$1,0),0),0)+D48</f>
        <v>0</v>
      </c>
    </row>
    <row r="49" spans="1:7" ht="18" customHeight="1">
      <c r="A49" s="385"/>
      <c r="B49" s="386"/>
      <c r="C49" s="387"/>
      <c r="D49" s="387"/>
      <c r="E49" s="388">
        <f>IF(A49=0,0,SUM('1) 基本資料與薪資試算'!$F$7:$F$8))</f>
        <v>0</v>
      </c>
      <c r="F49" s="388">
        <f>IF(A49=0,0,IF('1) 基本資料與薪資試算'!$C$18&gt;0,'1) 基本資料與薪資試算'!$C$18,DAY(EOMONTH(A49,0))))</f>
        <v>0</v>
      </c>
      <c r="G49" s="388">
        <f>IFERROR(E49/F49/8*C49*VLOOKUP($B49,假別管理!$D:$H,MATCH(假別管理!$E$1,假別管理!$D$1:$H$1,0),0),0)+D49</f>
        <v>0</v>
      </c>
    </row>
    <row r="50" spans="1:7" ht="18" customHeight="1">
      <c r="A50" s="385"/>
      <c r="B50" s="386"/>
      <c r="C50" s="387"/>
      <c r="D50" s="387"/>
      <c r="E50" s="388">
        <f>IF(A50=0,0,SUM('1) 基本資料與薪資試算'!$F$7:$F$8))</f>
        <v>0</v>
      </c>
      <c r="F50" s="388">
        <f>IF(A50=0,0,IF('1) 基本資料與薪資試算'!$C$18&gt;0,'1) 基本資料與薪資試算'!$C$18,DAY(EOMONTH(A50,0))))</f>
        <v>0</v>
      </c>
      <c r="G50" s="388">
        <f>IFERROR(E50/F50/8*C50*VLOOKUP($B50,假別管理!$D:$H,MATCH(假別管理!$E$1,假別管理!$D$1:$H$1,0),0),0)+D50</f>
        <v>0</v>
      </c>
    </row>
    <row r="51" spans="1:7" ht="18" customHeight="1">
      <c r="A51" s="385"/>
      <c r="B51" s="386"/>
      <c r="C51" s="387"/>
      <c r="D51" s="387"/>
      <c r="E51" s="388">
        <f>IF(A51=0,0,SUM('1) 基本資料與薪資試算'!$F$7:$F$8))</f>
        <v>0</v>
      </c>
      <c r="F51" s="388">
        <f>IF(A51=0,0,IF('1) 基本資料與薪資試算'!$C$18&gt;0,'1) 基本資料與薪資試算'!$C$18,DAY(EOMONTH(A51,0))))</f>
        <v>0</v>
      </c>
      <c r="G51" s="388">
        <f>IFERROR(E51/F51/8*C51*VLOOKUP($B51,假別管理!$D:$H,MATCH(假別管理!$E$1,假別管理!$D$1:$H$1,0),0),0)+D51</f>
        <v>0</v>
      </c>
    </row>
    <row r="52" spans="1:7" ht="18" customHeight="1">
      <c r="A52" s="385"/>
      <c r="B52" s="386"/>
      <c r="C52" s="387"/>
      <c r="D52" s="387"/>
      <c r="E52" s="388">
        <f>IF(A52=0,0,SUM('1) 基本資料與薪資試算'!$F$7:$F$8))</f>
        <v>0</v>
      </c>
      <c r="F52" s="388">
        <f>IF(A52=0,0,IF('1) 基本資料與薪資試算'!$C$18&gt;0,'1) 基本資料與薪資試算'!$C$18,DAY(EOMONTH(A52,0))))</f>
        <v>0</v>
      </c>
      <c r="G52" s="388">
        <f>IFERROR(E52/F52/8*C52*VLOOKUP($B52,假別管理!$D:$H,MATCH(假別管理!$E$1,假別管理!$D$1:$H$1,0),0),0)+D52</f>
        <v>0</v>
      </c>
    </row>
    <row r="53" spans="1:7" ht="18" customHeight="1">
      <c r="A53" s="385"/>
      <c r="B53" s="386"/>
      <c r="C53" s="387"/>
      <c r="D53" s="387"/>
      <c r="E53" s="388">
        <f>IF(A53=0,0,SUM('1) 基本資料與薪資試算'!$F$7:$F$8))</f>
        <v>0</v>
      </c>
      <c r="F53" s="388">
        <f>IF(A53=0,0,IF('1) 基本資料與薪資試算'!$C$18&gt;0,'1) 基本資料與薪資試算'!$C$18,DAY(EOMONTH(A53,0))))</f>
        <v>0</v>
      </c>
      <c r="G53" s="388">
        <f>IFERROR(E53/F53/8*C53*VLOOKUP($B53,假別管理!$D:$H,MATCH(假別管理!$E$1,假別管理!$D$1:$H$1,0),0),0)+D53</f>
        <v>0</v>
      </c>
    </row>
    <row r="54" spans="1:7" ht="18" customHeight="1">
      <c r="A54" s="385"/>
      <c r="B54" s="386"/>
      <c r="C54" s="387"/>
      <c r="D54" s="387"/>
      <c r="E54" s="388">
        <f>IF(A54=0,0,SUM('1) 基本資料與薪資試算'!$F$7:$F$8))</f>
        <v>0</v>
      </c>
      <c r="F54" s="388">
        <f>IF(A54=0,0,IF('1) 基本資料與薪資試算'!$C$18&gt;0,'1) 基本資料與薪資試算'!$C$18,DAY(EOMONTH(A54,0))))</f>
        <v>0</v>
      </c>
      <c r="G54" s="388">
        <f>IFERROR(E54/F54/8*C54*VLOOKUP($B54,假別管理!$D:$H,MATCH(假別管理!$E$1,假別管理!$D$1:$H$1,0),0),0)+D54</f>
        <v>0</v>
      </c>
    </row>
    <row r="55" spans="1:7" ht="18" customHeight="1">
      <c r="A55" s="385"/>
      <c r="B55" s="386"/>
      <c r="C55" s="387"/>
      <c r="D55" s="387"/>
      <c r="E55" s="388">
        <f>IF(A55=0,0,SUM('1) 基本資料與薪資試算'!$F$7:$F$8))</f>
        <v>0</v>
      </c>
      <c r="F55" s="388">
        <f>IF(A55=0,0,IF('1) 基本資料與薪資試算'!$C$18&gt;0,'1) 基本資料與薪資試算'!$C$18,DAY(EOMONTH(A55,0))))</f>
        <v>0</v>
      </c>
      <c r="G55" s="388">
        <f>IFERROR(E55/F55/8*C55*VLOOKUP($B55,假別管理!$D:$H,MATCH(假別管理!$E$1,假別管理!$D$1:$H$1,0),0),0)+D55</f>
        <v>0</v>
      </c>
    </row>
    <row r="56" spans="1:7" ht="18" customHeight="1">
      <c r="A56" s="385"/>
      <c r="B56" s="386"/>
      <c r="C56" s="387"/>
      <c r="D56" s="387"/>
      <c r="E56" s="388">
        <f>IF(A56=0,0,SUM('1) 基本資料與薪資試算'!$F$7:$F$8))</f>
        <v>0</v>
      </c>
      <c r="F56" s="388">
        <f>IF(A56=0,0,IF('1) 基本資料與薪資試算'!$C$18&gt;0,'1) 基本資料與薪資試算'!$C$18,DAY(EOMONTH(A56,0))))</f>
        <v>0</v>
      </c>
      <c r="G56" s="388">
        <f>IFERROR(E56/F56/8*C56*VLOOKUP($B56,假別管理!$D:$H,MATCH(假別管理!$E$1,假別管理!$D$1:$H$1,0),0),0)+D56</f>
        <v>0</v>
      </c>
    </row>
    <row r="57" spans="1:7" ht="18" customHeight="1">
      <c r="A57" s="385"/>
      <c r="B57" s="386"/>
      <c r="C57" s="387"/>
      <c r="D57" s="387"/>
      <c r="E57" s="388">
        <f>IF(A57=0,0,SUM('1) 基本資料與薪資試算'!$F$7:$F$8))</f>
        <v>0</v>
      </c>
      <c r="F57" s="388">
        <f>IF(A57=0,0,IF('1) 基本資料與薪資試算'!$C$18&gt;0,'1) 基本資料與薪資試算'!$C$18,DAY(EOMONTH(A57,0))))</f>
        <v>0</v>
      </c>
      <c r="G57" s="388">
        <f>IFERROR(E57/F57/8*C57*VLOOKUP($B57,假別管理!$D:$H,MATCH(假別管理!$E$1,假別管理!$D$1:$H$1,0),0),0)+D57</f>
        <v>0</v>
      </c>
    </row>
    <row r="58" spans="1:7" ht="18" customHeight="1">
      <c r="A58" s="385"/>
      <c r="B58" s="386"/>
      <c r="C58" s="387"/>
      <c r="D58" s="387"/>
      <c r="E58" s="388">
        <f>IF(A58=0,0,SUM('1) 基本資料與薪資試算'!$F$7:$F$8))</f>
        <v>0</v>
      </c>
      <c r="F58" s="388">
        <f>IF(A58=0,0,IF('1) 基本資料與薪資試算'!$C$18&gt;0,'1) 基本資料與薪資試算'!$C$18,DAY(EOMONTH(A58,0))))</f>
        <v>0</v>
      </c>
      <c r="G58" s="388">
        <f>IFERROR(E58/F58/8*C58*VLOOKUP($B58,假別管理!$D:$H,MATCH(假別管理!$E$1,假別管理!$D$1:$H$1,0),0),0)+D58</f>
        <v>0</v>
      </c>
    </row>
    <row r="59" spans="1:7" ht="18" customHeight="1">
      <c r="A59" s="385"/>
      <c r="B59" s="386"/>
      <c r="C59" s="387"/>
      <c r="D59" s="387"/>
      <c r="E59" s="388">
        <f>IF(A59=0,0,SUM('1) 基本資料與薪資試算'!$F$7:$F$8))</f>
        <v>0</v>
      </c>
      <c r="F59" s="388">
        <f>IF(A59=0,0,IF('1) 基本資料與薪資試算'!$C$18&gt;0,'1) 基本資料與薪資試算'!$C$18,DAY(EOMONTH(A59,0))))</f>
        <v>0</v>
      </c>
      <c r="G59" s="388">
        <f>IFERROR(E59/F59/8*C59*VLOOKUP($B59,假別管理!$D:$H,MATCH(假別管理!$E$1,假別管理!$D$1:$H$1,0),0),0)+D59</f>
        <v>0</v>
      </c>
    </row>
    <row r="60" spans="1:7" ht="18" customHeight="1">
      <c r="A60" s="385"/>
      <c r="B60" s="386"/>
      <c r="C60" s="387"/>
      <c r="D60" s="387"/>
      <c r="E60" s="388">
        <f>IF(A60=0,0,SUM('1) 基本資料與薪資試算'!$F$7:$F$8))</f>
        <v>0</v>
      </c>
      <c r="F60" s="388">
        <f>IF(A60=0,0,IF('1) 基本資料與薪資試算'!$C$18&gt;0,'1) 基本資料與薪資試算'!$C$18,DAY(EOMONTH(A60,0))))</f>
        <v>0</v>
      </c>
      <c r="G60" s="388">
        <f>IFERROR(E60/F60/8*C60*VLOOKUP($B60,假別管理!$D:$H,MATCH(假別管理!$E$1,假別管理!$D$1:$H$1,0),0),0)+D60</f>
        <v>0</v>
      </c>
    </row>
    <row r="61" spans="1:7" ht="18" customHeight="1">
      <c r="A61" s="385"/>
      <c r="B61" s="386"/>
      <c r="C61" s="387"/>
      <c r="D61" s="387"/>
      <c r="E61" s="388">
        <f>IF(A61=0,0,SUM('1) 基本資料與薪資試算'!$F$7:$F$8))</f>
        <v>0</v>
      </c>
      <c r="F61" s="388">
        <f>IF(A61=0,0,IF('1) 基本資料與薪資試算'!$C$18&gt;0,'1) 基本資料與薪資試算'!$C$18,DAY(EOMONTH(A61,0))))</f>
        <v>0</v>
      </c>
      <c r="G61" s="388">
        <f>IFERROR(E61/F61/8*C61*VLOOKUP($B61,假別管理!$D:$H,MATCH(假別管理!$E$1,假別管理!$D$1:$H$1,0),0),0)+D61</f>
        <v>0</v>
      </c>
    </row>
    <row r="62" spans="1:7" ht="18" customHeight="1">
      <c r="A62" s="385"/>
      <c r="B62" s="386"/>
      <c r="C62" s="387"/>
      <c r="D62" s="387"/>
      <c r="E62" s="388">
        <f>IF(A62=0,0,SUM('1) 基本資料與薪資試算'!$F$7:$F$8))</f>
        <v>0</v>
      </c>
      <c r="F62" s="388">
        <f>IF(A62=0,0,IF('1) 基本資料與薪資試算'!$C$18&gt;0,'1) 基本資料與薪資試算'!$C$18,DAY(EOMONTH(A62,0))))</f>
        <v>0</v>
      </c>
      <c r="G62" s="388">
        <f>IFERROR(E62/F62/8*C62*VLOOKUP($B62,假別管理!$D:$H,MATCH(假別管理!$E$1,假別管理!$D$1:$H$1,0),0),0)+D62</f>
        <v>0</v>
      </c>
    </row>
    <row r="63" spans="1:7" ht="18" customHeight="1">
      <c r="A63" s="385"/>
      <c r="B63" s="386"/>
      <c r="C63" s="387"/>
      <c r="D63" s="387"/>
      <c r="E63" s="388">
        <f>IF(A63=0,0,SUM('1) 基本資料與薪資試算'!$F$7:$F$8))</f>
        <v>0</v>
      </c>
      <c r="F63" s="388">
        <f>IF(A63=0,0,IF('1) 基本資料與薪資試算'!$C$18&gt;0,'1) 基本資料與薪資試算'!$C$18,DAY(EOMONTH(A63,0))))</f>
        <v>0</v>
      </c>
      <c r="G63" s="388">
        <f>IFERROR(E63/F63/8*C63*VLOOKUP($B63,假別管理!$D:$H,MATCH(假別管理!$E$1,假別管理!$D$1:$H$1,0),0),0)+D63</f>
        <v>0</v>
      </c>
    </row>
    <row r="64" spans="1:7" ht="18" customHeight="1">
      <c r="A64" s="385"/>
      <c r="B64" s="386"/>
      <c r="C64" s="387"/>
      <c r="D64" s="387"/>
      <c r="E64" s="388">
        <f>IF(A64=0,0,SUM('1) 基本資料與薪資試算'!$F$7:$F$8))</f>
        <v>0</v>
      </c>
      <c r="F64" s="388">
        <f>IF(A64=0,0,IF('1) 基本資料與薪資試算'!$C$18&gt;0,'1) 基本資料與薪資試算'!$C$18,DAY(EOMONTH(A64,0))))</f>
        <v>0</v>
      </c>
      <c r="G64" s="388">
        <f>IFERROR(E64/F64/8*C64*VLOOKUP($B64,假別管理!$D:$H,MATCH(假別管理!$E$1,假別管理!$D$1:$H$1,0),0),0)+D64</f>
        <v>0</v>
      </c>
    </row>
    <row r="65" spans="1:7" ht="18" customHeight="1">
      <c r="A65" s="385"/>
      <c r="B65" s="386"/>
      <c r="C65" s="387"/>
      <c r="D65" s="387"/>
      <c r="E65" s="388">
        <f>IF(A65=0,0,SUM('1) 基本資料與薪資試算'!$F$7:$F$8))</f>
        <v>0</v>
      </c>
      <c r="F65" s="388">
        <f>IF(A65=0,0,IF('1) 基本資料與薪資試算'!$C$18&gt;0,'1) 基本資料與薪資試算'!$C$18,DAY(EOMONTH(A65,0))))</f>
        <v>0</v>
      </c>
      <c r="G65" s="388">
        <f>IFERROR(E65/F65/8*C65*VLOOKUP($B65,假別管理!$D:$H,MATCH(假別管理!$E$1,假別管理!$D$1:$H$1,0),0),0)+D65</f>
        <v>0</v>
      </c>
    </row>
    <row r="66" spans="1:7" ht="18" customHeight="1">
      <c r="A66" s="385"/>
      <c r="B66" s="386"/>
      <c r="C66" s="387"/>
      <c r="D66" s="387"/>
      <c r="E66" s="388">
        <f>IF(A66=0,0,SUM('1) 基本資料與薪資試算'!$F$7:$F$8))</f>
        <v>0</v>
      </c>
      <c r="F66" s="388">
        <f>IF(A66=0,0,IF('1) 基本資料與薪資試算'!$C$18&gt;0,'1) 基本資料與薪資試算'!$C$18,DAY(EOMONTH(A66,0))))</f>
        <v>0</v>
      </c>
      <c r="G66" s="388">
        <f>IFERROR(E66/F66/8*C66*VLOOKUP($B66,假別管理!$D:$H,MATCH(假別管理!$E$1,假別管理!$D$1:$H$1,0),0),0)+D66</f>
        <v>0</v>
      </c>
    </row>
    <row r="67" spans="1:7" ht="18" customHeight="1">
      <c r="A67" s="385"/>
      <c r="B67" s="386"/>
      <c r="C67" s="387"/>
      <c r="D67" s="387"/>
      <c r="E67" s="388">
        <f>IF(A67=0,0,SUM('1) 基本資料與薪資試算'!$F$7:$F$8))</f>
        <v>0</v>
      </c>
      <c r="F67" s="388">
        <f>IF(A67=0,0,IF('1) 基本資料與薪資試算'!$C$18&gt;0,'1) 基本資料與薪資試算'!$C$18,DAY(EOMONTH(A67,0))))</f>
        <v>0</v>
      </c>
      <c r="G67" s="388">
        <f>IFERROR(E67/F67/8*C67*VLOOKUP($B67,假別管理!$D:$H,MATCH(假別管理!$E$1,假別管理!$D$1:$H$1,0),0),0)+D67</f>
        <v>0</v>
      </c>
    </row>
    <row r="68" spans="1:7" ht="18" customHeight="1">
      <c r="A68" s="385"/>
      <c r="B68" s="386"/>
      <c r="C68" s="387"/>
      <c r="D68" s="387"/>
      <c r="E68" s="388">
        <f>IF(A68=0,0,SUM('1) 基本資料與薪資試算'!$F$7:$F$8))</f>
        <v>0</v>
      </c>
      <c r="F68" s="388">
        <f>IF(A68=0,0,IF('1) 基本資料與薪資試算'!$C$18&gt;0,'1) 基本資料與薪資試算'!$C$18,DAY(EOMONTH(A68,0))))</f>
        <v>0</v>
      </c>
      <c r="G68" s="388">
        <f>IFERROR(E68/F68/8*C68*VLOOKUP($B68,假別管理!$D:$H,MATCH(假別管理!$E$1,假別管理!$D$1:$H$1,0),0),0)+D68</f>
        <v>0</v>
      </c>
    </row>
    <row r="69" spans="1:7" ht="18" customHeight="1">
      <c r="A69" s="385"/>
      <c r="B69" s="386"/>
      <c r="C69" s="387"/>
      <c r="D69" s="387"/>
      <c r="E69" s="388">
        <f>IF(A69=0,0,SUM('1) 基本資料與薪資試算'!$F$7:$F$8))</f>
        <v>0</v>
      </c>
      <c r="F69" s="388">
        <f>IF(A69=0,0,IF('1) 基本資料與薪資試算'!$C$18&gt;0,'1) 基本資料與薪資試算'!$C$18,DAY(EOMONTH(A69,0))))</f>
        <v>0</v>
      </c>
      <c r="G69" s="388">
        <f>IFERROR(E69/F69/8*C69*VLOOKUP($B69,假別管理!$D:$H,MATCH(假別管理!$E$1,假別管理!$D$1:$H$1,0),0),0)+D69</f>
        <v>0</v>
      </c>
    </row>
    <row r="70" spans="1:7" ht="18" customHeight="1">
      <c r="A70" s="385"/>
      <c r="B70" s="386"/>
      <c r="C70" s="387"/>
      <c r="D70" s="387"/>
      <c r="E70" s="388">
        <f>IF(A70=0,0,SUM('1) 基本資料與薪資試算'!$F$7:$F$8))</f>
        <v>0</v>
      </c>
      <c r="F70" s="388">
        <f>IF(A70=0,0,IF('1) 基本資料與薪資試算'!$C$18&gt;0,'1) 基本資料與薪資試算'!$C$18,DAY(EOMONTH(A70,0))))</f>
        <v>0</v>
      </c>
      <c r="G70" s="388">
        <f>IFERROR(E70/F70/8*C70*VLOOKUP($B70,假別管理!$D:$H,MATCH(假別管理!$E$1,假別管理!$D$1:$H$1,0),0),0)+D70</f>
        <v>0</v>
      </c>
    </row>
    <row r="71" spans="1:7" ht="18" customHeight="1">
      <c r="A71" s="385"/>
      <c r="B71" s="386"/>
      <c r="C71" s="387"/>
      <c r="D71" s="387"/>
      <c r="E71" s="388">
        <f>IF(A71=0,0,SUM('1) 基本資料與薪資試算'!$F$7:$F$8))</f>
        <v>0</v>
      </c>
      <c r="F71" s="388">
        <f>IF(A71=0,0,IF('1) 基本資料與薪資試算'!$C$18&gt;0,'1) 基本資料與薪資試算'!$C$18,DAY(EOMONTH(A71,0))))</f>
        <v>0</v>
      </c>
      <c r="G71" s="388">
        <f>IFERROR(E71/F71/8*C71*VLOOKUP($B71,假別管理!$D:$H,MATCH(假別管理!$E$1,假別管理!$D$1:$H$1,0),0),0)+D71</f>
        <v>0</v>
      </c>
    </row>
    <row r="72" spans="1:7" ht="18" customHeight="1">
      <c r="A72" s="385"/>
      <c r="B72" s="386"/>
      <c r="C72" s="387"/>
      <c r="D72" s="387"/>
      <c r="E72" s="388">
        <f>IF(A72=0,0,SUM('1) 基本資料與薪資試算'!$F$7:$F$8))</f>
        <v>0</v>
      </c>
      <c r="F72" s="388">
        <f>IF(A72=0,0,IF('1) 基本資料與薪資試算'!$C$18&gt;0,'1) 基本資料與薪資試算'!$C$18,DAY(EOMONTH(A72,0))))</f>
        <v>0</v>
      </c>
      <c r="G72" s="388">
        <f>IFERROR(E72/F72/8*C72*VLOOKUP($B72,假別管理!$D:$H,MATCH(假別管理!$E$1,假別管理!$D$1:$H$1,0),0),0)+D72</f>
        <v>0</v>
      </c>
    </row>
    <row r="73" spans="1:7" ht="18" customHeight="1">
      <c r="A73" s="385"/>
      <c r="B73" s="386"/>
      <c r="C73" s="387"/>
      <c r="D73" s="387"/>
      <c r="E73" s="388">
        <f>IF(A73=0,0,SUM('1) 基本資料與薪資試算'!$F$7:$F$8))</f>
        <v>0</v>
      </c>
      <c r="F73" s="388">
        <f>IF(A73=0,0,IF('1) 基本資料與薪資試算'!$C$18&gt;0,'1) 基本資料與薪資試算'!$C$18,DAY(EOMONTH(A73,0))))</f>
        <v>0</v>
      </c>
      <c r="G73" s="388">
        <f>IFERROR(E73/F73/8*C73*VLOOKUP($B73,假別管理!$D:$H,MATCH(假別管理!$E$1,假別管理!$D$1:$H$1,0),0),0)+D73</f>
        <v>0</v>
      </c>
    </row>
    <row r="74" spans="1:7" ht="18" customHeight="1">
      <c r="A74" s="385"/>
      <c r="B74" s="386"/>
      <c r="C74" s="387"/>
      <c r="D74" s="387"/>
      <c r="E74" s="388">
        <f>IF(A74=0,0,SUM('1) 基本資料與薪資試算'!$F$7:$F$8))</f>
        <v>0</v>
      </c>
      <c r="F74" s="388">
        <f>IF(A74=0,0,IF('1) 基本資料與薪資試算'!$C$18&gt;0,'1) 基本資料與薪資試算'!$C$18,DAY(EOMONTH(A74,0))))</f>
        <v>0</v>
      </c>
      <c r="G74" s="388">
        <f>IFERROR(E74/F74/8*C74*VLOOKUP($B74,假別管理!$D:$H,MATCH(假別管理!$E$1,假別管理!$D$1:$H$1,0),0),0)+D74</f>
        <v>0</v>
      </c>
    </row>
    <row r="75" spans="1:7" ht="18" customHeight="1">
      <c r="A75" s="385"/>
      <c r="B75" s="386"/>
      <c r="C75" s="387"/>
      <c r="D75" s="387"/>
      <c r="E75" s="388">
        <f>IF(A75=0,0,SUM('1) 基本資料與薪資試算'!$F$7:$F$8))</f>
        <v>0</v>
      </c>
      <c r="F75" s="388">
        <f>IF(A75=0,0,IF('1) 基本資料與薪資試算'!$C$18&gt;0,'1) 基本資料與薪資試算'!$C$18,DAY(EOMONTH(A75,0))))</f>
        <v>0</v>
      </c>
      <c r="G75" s="388">
        <f>IFERROR(E75/F75/8*C75*VLOOKUP($B75,假別管理!$D:$H,MATCH(假別管理!$E$1,假別管理!$D$1:$H$1,0),0),0)+D75</f>
        <v>0</v>
      </c>
    </row>
    <row r="76" spans="1:7" ht="18" customHeight="1">
      <c r="A76" s="385"/>
      <c r="B76" s="386"/>
      <c r="C76" s="387"/>
      <c r="D76" s="387"/>
      <c r="E76" s="388">
        <f>IF(A76=0,0,SUM('1) 基本資料與薪資試算'!$F$7:$F$8))</f>
        <v>0</v>
      </c>
      <c r="F76" s="388">
        <f>IF(A76=0,0,IF('1) 基本資料與薪資試算'!$C$18&gt;0,'1) 基本資料與薪資試算'!$C$18,DAY(EOMONTH(A76,0))))</f>
        <v>0</v>
      </c>
      <c r="G76" s="388">
        <f>IFERROR(E76/F76/8*C76*VLOOKUP($B76,假別管理!$D:$H,MATCH(假別管理!$E$1,假別管理!$D$1:$H$1,0),0),0)+D76</f>
        <v>0</v>
      </c>
    </row>
    <row r="77" spans="1:7" ht="18" customHeight="1">
      <c r="A77" s="385"/>
      <c r="B77" s="386"/>
      <c r="C77" s="387"/>
      <c r="D77" s="387"/>
      <c r="E77" s="388">
        <f>IF(A77=0,0,SUM('1) 基本資料與薪資試算'!$F$7:$F$8))</f>
        <v>0</v>
      </c>
      <c r="F77" s="388">
        <f>IF(A77=0,0,IF('1) 基本資料與薪資試算'!$C$18&gt;0,'1) 基本資料與薪資試算'!$C$18,DAY(EOMONTH(A77,0))))</f>
        <v>0</v>
      </c>
      <c r="G77" s="388">
        <f>IFERROR(E77/F77/8*C77*VLOOKUP($B77,假別管理!$D:$H,MATCH(假別管理!$E$1,假別管理!$D$1:$H$1,0),0),0)+D77</f>
        <v>0</v>
      </c>
    </row>
    <row r="78" spans="1:7" ht="18" customHeight="1">
      <c r="A78" s="385"/>
      <c r="B78" s="386"/>
      <c r="C78" s="387"/>
      <c r="D78" s="387"/>
      <c r="E78" s="388">
        <f>IF(A78=0,0,SUM('1) 基本資料與薪資試算'!$F$7:$F$8))</f>
        <v>0</v>
      </c>
      <c r="F78" s="388">
        <f>IF(A78=0,0,IF('1) 基本資料與薪資試算'!$C$18&gt;0,'1) 基本資料與薪資試算'!$C$18,DAY(EOMONTH(A78,0))))</f>
        <v>0</v>
      </c>
      <c r="G78" s="388">
        <f>IFERROR(E78/F78/8*C78*VLOOKUP($B78,假別管理!$D:$H,MATCH(假別管理!$E$1,假別管理!$D$1:$H$1,0),0),0)+D78</f>
        <v>0</v>
      </c>
    </row>
    <row r="79" spans="1:7" ht="18" customHeight="1">
      <c r="A79" s="385"/>
      <c r="B79" s="386"/>
      <c r="C79" s="387"/>
      <c r="D79" s="387"/>
      <c r="E79" s="388">
        <f>IF(A79=0,0,SUM('1) 基本資料與薪資試算'!$F$7:$F$8))</f>
        <v>0</v>
      </c>
      <c r="F79" s="388">
        <f>IF(A79=0,0,IF('1) 基本資料與薪資試算'!$C$18&gt;0,'1) 基本資料與薪資試算'!$C$18,DAY(EOMONTH(A79,0))))</f>
        <v>0</v>
      </c>
      <c r="G79" s="388">
        <f>IFERROR(E79/F79/8*C79*VLOOKUP($B79,假別管理!$D:$H,MATCH(假別管理!$E$1,假別管理!$D$1:$H$1,0),0),0)+D79</f>
        <v>0</v>
      </c>
    </row>
    <row r="80" spans="1:7" ht="18" customHeight="1">
      <c r="A80" s="385"/>
      <c r="B80" s="386"/>
      <c r="C80" s="387"/>
      <c r="D80" s="387"/>
      <c r="E80" s="388">
        <f>IF(A80=0,0,SUM('1) 基本資料與薪資試算'!$F$7:$F$8))</f>
        <v>0</v>
      </c>
      <c r="F80" s="388">
        <f>IF(A80=0,0,IF('1) 基本資料與薪資試算'!$C$18&gt;0,'1) 基本資料與薪資試算'!$C$18,DAY(EOMONTH(A80,0))))</f>
        <v>0</v>
      </c>
      <c r="G80" s="388">
        <f>IFERROR(E80/F80/8*C80*VLOOKUP($B80,假別管理!$D:$H,MATCH(假別管理!$E$1,假別管理!$D$1:$H$1,0),0),0)+D80</f>
        <v>0</v>
      </c>
    </row>
    <row r="81" spans="1:7" ht="18" customHeight="1">
      <c r="A81" s="385"/>
      <c r="B81" s="386"/>
      <c r="C81" s="387"/>
      <c r="D81" s="387"/>
      <c r="E81" s="388">
        <f>IF(A81=0,0,SUM('1) 基本資料與薪資試算'!$F$7:$F$8))</f>
        <v>0</v>
      </c>
      <c r="F81" s="388">
        <f>IF(A81=0,0,IF('1) 基本資料與薪資試算'!$C$18&gt;0,'1) 基本資料與薪資試算'!$C$18,DAY(EOMONTH(A81,0))))</f>
        <v>0</v>
      </c>
      <c r="G81" s="388">
        <f>IFERROR(E81/F81/8*C81*VLOOKUP($B81,假別管理!$D:$H,MATCH(假別管理!$E$1,假別管理!$D$1:$H$1,0),0),0)+D81</f>
        <v>0</v>
      </c>
    </row>
    <row r="82" spans="1:7" ht="18" customHeight="1">
      <c r="A82" s="385"/>
      <c r="B82" s="386"/>
      <c r="C82" s="387"/>
      <c r="D82" s="387"/>
      <c r="E82" s="388">
        <f>IF(A82=0,0,SUM('1) 基本資料與薪資試算'!$F$7:$F$8))</f>
        <v>0</v>
      </c>
      <c r="F82" s="388">
        <f>IF(A82=0,0,IF('1) 基本資料與薪資試算'!$C$18&gt;0,'1) 基本資料與薪資試算'!$C$18,DAY(EOMONTH(A82,0))))</f>
        <v>0</v>
      </c>
      <c r="G82" s="388">
        <f>IFERROR(E82/F82/8*C82*VLOOKUP($B82,假別管理!$D:$H,MATCH(假別管理!$E$1,假別管理!$D$1:$H$1,0),0),0)+D82</f>
        <v>0</v>
      </c>
    </row>
    <row r="83" spans="1:7" ht="18" customHeight="1">
      <c r="A83" s="385"/>
      <c r="B83" s="386"/>
      <c r="C83" s="387"/>
      <c r="D83" s="387"/>
      <c r="E83" s="388">
        <f>IF(A83=0,0,SUM('1) 基本資料與薪資試算'!$F$7:$F$8))</f>
        <v>0</v>
      </c>
      <c r="F83" s="388">
        <f>IF(A83=0,0,IF('1) 基本資料與薪資試算'!$C$18&gt;0,'1) 基本資料與薪資試算'!$C$18,DAY(EOMONTH(A83,0))))</f>
        <v>0</v>
      </c>
      <c r="G83" s="388">
        <f>IFERROR(E83/F83/8*C83*VLOOKUP($B83,假別管理!$D:$H,MATCH(假別管理!$E$1,假別管理!$D$1:$H$1,0),0),0)+D83</f>
        <v>0</v>
      </c>
    </row>
    <row r="84" spans="1:7" ht="18" customHeight="1">
      <c r="A84" s="385"/>
      <c r="B84" s="386"/>
      <c r="C84" s="387"/>
      <c r="D84" s="387"/>
      <c r="E84" s="388">
        <f>IF(A84=0,0,SUM('1) 基本資料與薪資試算'!$F$7:$F$8))</f>
        <v>0</v>
      </c>
      <c r="F84" s="388">
        <f>IF(A84=0,0,IF('1) 基本資料與薪資試算'!$C$18&gt;0,'1) 基本資料與薪資試算'!$C$18,DAY(EOMONTH(A84,0))))</f>
        <v>0</v>
      </c>
      <c r="G84" s="388">
        <f>IFERROR(E84/F84/8*C84*VLOOKUP($B84,假別管理!$D:$H,MATCH(假別管理!$E$1,假別管理!$D$1:$H$1,0),0),0)+D84</f>
        <v>0</v>
      </c>
    </row>
    <row r="85" spans="1:7" ht="18" customHeight="1">
      <c r="A85" s="385"/>
      <c r="B85" s="386"/>
      <c r="C85" s="387"/>
      <c r="D85" s="387"/>
      <c r="E85" s="388">
        <f>IF(A85=0,0,SUM('1) 基本資料與薪資試算'!$F$7:$F$8))</f>
        <v>0</v>
      </c>
      <c r="F85" s="388">
        <f>IF(A85=0,0,IF('1) 基本資料與薪資試算'!$C$18&gt;0,'1) 基本資料與薪資試算'!$C$18,DAY(EOMONTH(A85,0))))</f>
        <v>0</v>
      </c>
      <c r="G85" s="388">
        <f>IFERROR(E85/F85/8*C85*VLOOKUP($B85,假別管理!$D:$H,MATCH(假別管理!$E$1,假別管理!$D$1:$H$1,0),0),0)+D85</f>
        <v>0</v>
      </c>
    </row>
    <row r="86" spans="1:7" ht="18" customHeight="1">
      <c r="A86" s="385"/>
      <c r="B86" s="386"/>
      <c r="C86" s="387"/>
      <c r="D86" s="387"/>
      <c r="E86" s="388">
        <f>IF(A86=0,0,SUM('1) 基本資料與薪資試算'!$F$7:$F$8))</f>
        <v>0</v>
      </c>
      <c r="F86" s="388">
        <f>IF(A86=0,0,IF('1) 基本資料與薪資試算'!$C$18&gt;0,'1) 基本資料與薪資試算'!$C$18,DAY(EOMONTH(A86,0))))</f>
        <v>0</v>
      </c>
      <c r="G86" s="388">
        <f>IFERROR(E86/F86/8*C86*VLOOKUP($B86,假別管理!$D:$H,MATCH(假別管理!$E$1,假別管理!$D$1:$H$1,0),0),0)+D86</f>
        <v>0</v>
      </c>
    </row>
    <row r="87" spans="1:7" ht="18" customHeight="1">
      <c r="A87" s="385"/>
      <c r="B87" s="386"/>
      <c r="C87" s="387"/>
      <c r="D87" s="387"/>
      <c r="E87" s="388">
        <f>IF(A87=0,0,SUM('1) 基本資料與薪資試算'!$F$7:$F$8))</f>
        <v>0</v>
      </c>
      <c r="F87" s="388">
        <f>IF(A87=0,0,IF('1) 基本資料與薪資試算'!$C$18&gt;0,'1) 基本資料與薪資試算'!$C$18,DAY(EOMONTH(A87,0))))</f>
        <v>0</v>
      </c>
      <c r="G87" s="388">
        <f>IFERROR(E87/F87/8*C87*VLOOKUP($B87,假別管理!$D:$H,MATCH(假別管理!$E$1,假別管理!$D$1:$H$1,0),0),0)+D87</f>
        <v>0</v>
      </c>
    </row>
    <row r="88" spans="1:7" ht="18" customHeight="1">
      <c r="A88" s="385"/>
      <c r="B88" s="386"/>
      <c r="C88" s="387"/>
      <c r="D88" s="387"/>
      <c r="E88" s="388">
        <f>IF(A88=0,0,SUM('1) 基本資料與薪資試算'!$F$7:$F$8))</f>
        <v>0</v>
      </c>
      <c r="F88" s="388">
        <f>IF(A88=0,0,IF('1) 基本資料與薪資試算'!$C$18&gt;0,'1) 基本資料與薪資試算'!$C$18,DAY(EOMONTH(A88,0))))</f>
        <v>0</v>
      </c>
      <c r="G88" s="388">
        <f>IFERROR(E88/F88/8*C88*VLOOKUP($B88,假別管理!$D:$H,MATCH(假別管理!$E$1,假別管理!$D$1:$H$1,0),0),0)+D88</f>
        <v>0</v>
      </c>
    </row>
    <row r="89" spans="1:7" ht="18" customHeight="1">
      <c r="A89" s="385"/>
      <c r="B89" s="386"/>
      <c r="C89" s="387"/>
      <c r="D89" s="387"/>
      <c r="E89" s="388">
        <f>IF(A89=0,0,SUM('1) 基本資料與薪資試算'!$F$7:$F$8))</f>
        <v>0</v>
      </c>
      <c r="F89" s="388">
        <f>IF(A89=0,0,IF('1) 基本資料與薪資試算'!$C$18&gt;0,'1) 基本資料與薪資試算'!$C$18,DAY(EOMONTH(A89,0))))</f>
        <v>0</v>
      </c>
      <c r="G89" s="388">
        <f>IFERROR(E89/F89/8*C89*VLOOKUP($B89,假別管理!$D:$H,MATCH(假別管理!$E$1,假別管理!$D$1:$H$1,0),0),0)+D89</f>
        <v>0</v>
      </c>
    </row>
    <row r="90" spans="1:7" ht="18" customHeight="1">
      <c r="A90" s="385"/>
      <c r="B90" s="386"/>
      <c r="C90" s="387"/>
      <c r="D90" s="387"/>
      <c r="E90" s="388">
        <f>IF(A90=0,0,SUM('1) 基本資料與薪資試算'!$F$7:$F$8))</f>
        <v>0</v>
      </c>
      <c r="F90" s="388">
        <f>IF(A90=0,0,IF('1) 基本資料與薪資試算'!$C$18&gt;0,'1) 基本資料與薪資試算'!$C$18,DAY(EOMONTH(A90,0))))</f>
        <v>0</v>
      </c>
      <c r="G90" s="388">
        <f>IFERROR(E90/F90/8*C90*VLOOKUP($B90,假別管理!$D:$H,MATCH(假別管理!$E$1,假別管理!$D$1:$H$1,0),0),0)+D90</f>
        <v>0</v>
      </c>
    </row>
    <row r="91" spans="1:7" ht="18" customHeight="1">
      <c r="A91" s="385"/>
      <c r="B91" s="386"/>
      <c r="C91" s="387"/>
      <c r="D91" s="387"/>
      <c r="E91" s="388">
        <f>IF(A91=0,0,SUM('1) 基本資料與薪資試算'!$F$7:$F$8))</f>
        <v>0</v>
      </c>
      <c r="F91" s="388">
        <f>IF(A91=0,0,IF('1) 基本資料與薪資試算'!$C$18&gt;0,'1) 基本資料與薪資試算'!$C$18,DAY(EOMONTH(A91,0))))</f>
        <v>0</v>
      </c>
      <c r="G91" s="388">
        <f>IFERROR(E91/F91/8*C91*VLOOKUP($B91,假別管理!$D:$H,MATCH(假別管理!$E$1,假別管理!$D$1:$H$1,0),0),0)+D91</f>
        <v>0</v>
      </c>
    </row>
    <row r="92" spans="1:7" ht="18" customHeight="1">
      <c r="A92" s="385"/>
      <c r="B92" s="386"/>
      <c r="C92" s="387"/>
      <c r="D92" s="387"/>
      <c r="E92" s="388">
        <f>IF(A92=0,0,SUM('1) 基本資料與薪資試算'!$F$7:$F$8))</f>
        <v>0</v>
      </c>
      <c r="F92" s="388">
        <f>IF(A92=0,0,IF('1) 基本資料與薪資試算'!$C$18&gt;0,'1) 基本資料與薪資試算'!$C$18,DAY(EOMONTH(A92,0))))</f>
        <v>0</v>
      </c>
      <c r="G92" s="388">
        <f>IFERROR(E92/F92/8*C92*VLOOKUP($B92,假別管理!$D:$H,MATCH(假別管理!$E$1,假別管理!$D$1:$H$1,0),0),0)+D92</f>
        <v>0</v>
      </c>
    </row>
    <row r="93" spans="1:7" ht="18" customHeight="1">
      <c r="A93" s="385"/>
      <c r="B93" s="386"/>
      <c r="C93" s="387"/>
      <c r="D93" s="387"/>
      <c r="E93" s="388">
        <f>IF(A93=0,0,SUM('1) 基本資料與薪資試算'!$F$7:$F$8))</f>
        <v>0</v>
      </c>
      <c r="F93" s="388">
        <f>IF(A93=0,0,IF('1) 基本資料與薪資試算'!$C$18&gt;0,'1) 基本資料與薪資試算'!$C$18,DAY(EOMONTH(A93,0))))</f>
        <v>0</v>
      </c>
      <c r="G93" s="388">
        <f>IFERROR(E93/F93/8*C93*VLOOKUP($B93,假別管理!$D:$H,MATCH(假別管理!$E$1,假別管理!$D$1:$H$1,0),0),0)+D93</f>
        <v>0</v>
      </c>
    </row>
    <row r="94" spans="1:7" ht="18" customHeight="1">
      <c r="A94" s="385"/>
      <c r="B94" s="386"/>
      <c r="C94" s="387"/>
      <c r="D94" s="387"/>
      <c r="E94" s="388">
        <f>IF(A94=0,0,SUM('1) 基本資料與薪資試算'!$F$7:$F$8))</f>
        <v>0</v>
      </c>
      <c r="F94" s="388">
        <f>IF(A94=0,0,IF('1) 基本資料與薪資試算'!$C$18&gt;0,'1) 基本資料與薪資試算'!$C$18,DAY(EOMONTH(A94,0))))</f>
        <v>0</v>
      </c>
      <c r="G94" s="388">
        <f>IFERROR(E94/F94/8*C94*VLOOKUP($B94,假別管理!$D:$H,MATCH(假別管理!$E$1,假別管理!$D$1:$H$1,0),0),0)+D94</f>
        <v>0</v>
      </c>
    </row>
    <row r="95" spans="1:7" ht="18" customHeight="1">
      <c r="A95" s="385"/>
      <c r="B95" s="386"/>
      <c r="C95" s="387"/>
      <c r="D95" s="387"/>
      <c r="E95" s="388">
        <f>IF(A95=0,0,SUM('1) 基本資料與薪資試算'!$F$7:$F$8))</f>
        <v>0</v>
      </c>
      <c r="F95" s="388">
        <f>IF(A95=0,0,IF('1) 基本資料與薪資試算'!$C$18&gt;0,'1) 基本資料與薪資試算'!$C$18,DAY(EOMONTH(A95,0))))</f>
        <v>0</v>
      </c>
      <c r="G95" s="388">
        <f>IFERROR(E95/F95/8*C95*VLOOKUP($B95,假別管理!$D:$H,MATCH(假別管理!$E$1,假別管理!$D$1:$H$1,0),0),0)+D95</f>
        <v>0</v>
      </c>
    </row>
    <row r="96" spans="1:7" ht="18" customHeight="1">
      <c r="A96" s="385"/>
      <c r="B96" s="386"/>
      <c r="C96" s="387"/>
      <c r="D96" s="387"/>
      <c r="E96" s="388">
        <f>IF(A96=0,0,SUM('1) 基本資料與薪資試算'!$F$7:$F$8))</f>
        <v>0</v>
      </c>
      <c r="F96" s="388">
        <f>IF(A96=0,0,IF('1) 基本資料與薪資試算'!$C$18&gt;0,'1) 基本資料與薪資試算'!$C$18,DAY(EOMONTH(A96,0))))</f>
        <v>0</v>
      </c>
      <c r="G96" s="388">
        <f>IFERROR(E96/F96/8*C96*VLOOKUP($B96,假別管理!$D:$H,MATCH(假別管理!$E$1,假別管理!$D$1:$H$1,0),0),0)+D96</f>
        <v>0</v>
      </c>
    </row>
    <row r="97" spans="1:7" ht="18" customHeight="1">
      <c r="A97" s="385"/>
      <c r="B97" s="386"/>
      <c r="C97" s="387"/>
      <c r="D97" s="387"/>
      <c r="E97" s="388">
        <f>IF(A97=0,0,SUM('1) 基本資料與薪資試算'!$F$7:$F$8))</f>
        <v>0</v>
      </c>
      <c r="F97" s="388">
        <f>IF(A97=0,0,IF('1) 基本資料與薪資試算'!$C$18&gt;0,'1) 基本資料與薪資試算'!$C$18,DAY(EOMONTH(A97,0))))</f>
        <v>0</v>
      </c>
      <c r="G97" s="388">
        <f>IFERROR(E97/F97/8*C97*VLOOKUP($B97,假別管理!$D:$H,MATCH(假別管理!$E$1,假別管理!$D$1:$H$1,0),0),0)+D97</f>
        <v>0</v>
      </c>
    </row>
    <row r="98" spans="1:7" ht="18" customHeight="1">
      <c r="A98" s="385"/>
      <c r="B98" s="386"/>
      <c r="C98" s="387"/>
      <c r="D98" s="387"/>
      <c r="E98" s="388">
        <f>IF(A98=0,0,SUM('1) 基本資料與薪資試算'!$F$7:$F$8))</f>
        <v>0</v>
      </c>
      <c r="F98" s="388">
        <f>IF(A98=0,0,IF('1) 基本資料與薪資試算'!$C$18&gt;0,'1) 基本資料與薪資試算'!$C$18,DAY(EOMONTH(A98,0))))</f>
        <v>0</v>
      </c>
      <c r="G98" s="388">
        <f>IFERROR(E98/F98/8*C98*VLOOKUP($B98,假別管理!$D:$H,MATCH(假別管理!$E$1,假別管理!$D$1:$H$1,0),0),0)+D98</f>
        <v>0</v>
      </c>
    </row>
    <row r="99" spans="1:7" ht="18" customHeight="1">
      <c r="A99" s="385"/>
      <c r="B99" s="386"/>
      <c r="C99" s="387"/>
      <c r="D99" s="387"/>
      <c r="E99" s="388">
        <f>IF(A99=0,0,SUM('1) 基本資料與薪資試算'!$F$7:$F$8))</f>
        <v>0</v>
      </c>
      <c r="F99" s="388">
        <f>IF(A99=0,0,IF('1) 基本資料與薪資試算'!$C$18&gt;0,'1) 基本資料與薪資試算'!$C$18,DAY(EOMONTH(A99,0))))</f>
        <v>0</v>
      </c>
      <c r="G99" s="388">
        <f>IFERROR(E99/F99/8*C99*VLOOKUP($B99,假別管理!$D:$H,MATCH(假別管理!$E$1,假別管理!$D$1:$H$1,0),0),0)+D99</f>
        <v>0</v>
      </c>
    </row>
    <row r="100" spans="1:7" ht="18" customHeight="1">
      <c r="A100" s="385"/>
      <c r="B100" s="386"/>
      <c r="C100" s="387"/>
      <c r="D100" s="387"/>
      <c r="E100" s="388">
        <f>IF(A100=0,0,SUM('1) 基本資料與薪資試算'!$F$7:$F$8))</f>
        <v>0</v>
      </c>
      <c r="F100" s="388">
        <f>IF(A100=0,0,IF('1) 基本資料與薪資試算'!$C$18&gt;0,'1) 基本資料與薪資試算'!$C$18,DAY(EOMONTH(A100,0))))</f>
        <v>0</v>
      </c>
      <c r="G100" s="388">
        <f>IFERROR(E100/F100/8*C100*VLOOKUP($B100,假別管理!$D:$H,MATCH(假別管理!$E$1,假別管理!$D$1:$H$1,0),0),0)+D100</f>
        <v>0</v>
      </c>
    </row>
  </sheetData>
  <sheetProtection algorithmName="SHA-512" hashValue="TbFCNO/vfThPCOqh48wV2g11GJVBGJTGpyNJAF8YA3pe501AHLvm+sCHz/db51K/HVApZurG0V0NZOJ+t9Y5+A==" saltValue="sfgQxAVeaE3jJpeE8YadmQ==" spinCount="100000" sheet="1" formatCells="0" insertColumns="0" insertRows="0" deleteColumns="0" deleteRows="0" selectLockedCells="1" autoFilter="0"/>
  <phoneticPr fontId="5" type="noConversion"/>
  <conditionalFormatting sqref="A101:A65535">
    <cfRule type="duplicateValues" dxfId="3" priority="1184"/>
  </conditionalFormatting>
  <conditionalFormatting sqref="A1">
    <cfRule type="duplicateValues" dxfId="2" priority="9"/>
  </conditionalFormatting>
  <conditionalFormatting sqref="B1">
    <cfRule type="duplicateValues" dxfId="1" priority="5"/>
  </conditionalFormatting>
  <conditionalFormatting sqref="C1:G1">
    <cfRule type="duplicateValues" dxfId="0" priority="2503"/>
  </conditionalFormatting>
  <dataValidations count="1">
    <dataValidation type="list" allowBlank="1" showInputMessage="1" showErrorMessage="1" sqref="B1 B101:B1048576">
      <formula1>OFFSET($F$1,0,0,COUNTA($F:$F),1)</formula1>
    </dataValidation>
  </dataValidation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OFFSET(假別管理!$D$1,1,0,COUNTA(假別管理!D:D)-1,1)</xm:f>
          </x14:formula1>
          <xm:sqref>B2:B100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工作表4">
    <tabColor rgb="FF00B0F0"/>
  </sheetPr>
  <dimension ref="A1:F21"/>
  <sheetViews>
    <sheetView workbookViewId="0">
      <pane ySplit="1" topLeftCell="A2" activePane="bottomLeft" state="frozen"/>
      <selection pane="bottomLeft" activeCell="F3" sqref="F3"/>
    </sheetView>
  </sheetViews>
  <sheetFormatPr defaultColWidth="9" defaultRowHeight="39.950000000000003" customHeight="1"/>
  <cols>
    <col min="1" max="1" width="4.75" style="79" bestFit="1" customWidth="1"/>
    <col min="2" max="2" width="8" style="79" bestFit="1" customWidth="1"/>
    <col min="3" max="3" width="9" style="72"/>
    <col min="4" max="4" width="9.625" style="80" bestFit="1" customWidth="1"/>
    <col min="5" max="5" width="9.875" style="79" bestFit="1" customWidth="1"/>
    <col min="6" max="6" width="97.875" style="81" bestFit="1" customWidth="1"/>
    <col min="7" max="16384" width="9" style="72"/>
  </cols>
  <sheetData>
    <row r="1" spans="1:6" ht="39.950000000000003" customHeight="1">
      <c r="A1" s="66" t="s">
        <v>3</v>
      </c>
      <c r="B1" s="67" t="s">
        <v>99</v>
      </c>
      <c r="C1" s="68"/>
      <c r="D1" s="69" t="s">
        <v>100</v>
      </c>
      <c r="E1" s="70" t="s">
        <v>101</v>
      </c>
      <c r="F1" s="71" t="s">
        <v>102</v>
      </c>
    </row>
    <row r="2" spans="1:6" ht="39.950000000000003" customHeight="1">
      <c r="A2" s="73">
        <v>0.5</v>
      </c>
      <c r="B2" s="74">
        <v>3</v>
      </c>
      <c r="C2" s="68"/>
      <c r="D2" s="75" t="s">
        <v>103</v>
      </c>
      <c r="E2" s="76">
        <v>0</v>
      </c>
      <c r="F2" s="247" t="s">
        <v>244</v>
      </c>
    </row>
    <row r="3" spans="1:6" ht="39.950000000000003" customHeight="1">
      <c r="A3" s="73">
        <v>1</v>
      </c>
      <c r="B3" s="74">
        <v>7</v>
      </c>
      <c r="C3" s="68"/>
      <c r="D3" s="75" t="s">
        <v>104</v>
      </c>
      <c r="E3" s="76">
        <v>0.5</v>
      </c>
      <c r="F3" s="77" t="s">
        <v>110</v>
      </c>
    </row>
    <row r="4" spans="1:6" ht="39.950000000000003" customHeight="1">
      <c r="A4" s="73">
        <v>2</v>
      </c>
      <c r="B4" s="74">
        <v>10</v>
      </c>
      <c r="C4" s="68"/>
      <c r="D4" s="75" t="s">
        <v>105</v>
      </c>
      <c r="E4" s="76">
        <v>0.5</v>
      </c>
      <c r="F4" s="77"/>
    </row>
    <row r="5" spans="1:6" ht="39.950000000000003" customHeight="1">
      <c r="A5" s="73">
        <v>3</v>
      </c>
      <c r="B5" s="74">
        <v>14</v>
      </c>
      <c r="C5" s="68"/>
      <c r="D5" s="75" t="s">
        <v>106</v>
      </c>
      <c r="E5" s="76">
        <v>1</v>
      </c>
      <c r="F5" s="245" t="s">
        <v>276</v>
      </c>
    </row>
    <row r="6" spans="1:6" ht="39.950000000000003" customHeight="1">
      <c r="A6" s="73">
        <v>5</v>
      </c>
      <c r="B6" s="74">
        <v>15</v>
      </c>
      <c r="C6" s="68"/>
      <c r="D6" s="75" t="s">
        <v>107</v>
      </c>
      <c r="E6" s="76">
        <v>1</v>
      </c>
      <c r="F6" s="77"/>
    </row>
    <row r="7" spans="1:6" ht="39.950000000000003" customHeight="1">
      <c r="A7" s="73">
        <v>10</v>
      </c>
      <c r="B7" s="74">
        <v>16</v>
      </c>
      <c r="C7" s="68"/>
      <c r="D7" s="75" t="s">
        <v>108</v>
      </c>
      <c r="E7" s="76">
        <v>0</v>
      </c>
      <c r="F7" s="77" t="s">
        <v>256</v>
      </c>
    </row>
    <row r="8" spans="1:6" ht="39.950000000000003" customHeight="1">
      <c r="A8" s="73">
        <v>11</v>
      </c>
      <c r="B8" s="74">
        <v>17</v>
      </c>
      <c r="C8" s="68"/>
      <c r="D8" s="75" t="s">
        <v>109</v>
      </c>
      <c r="E8" s="76">
        <v>0</v>
      </c>
      <c r="F8" s="77" t="s">
        <v>113</v>
      </c>
    </row>
    <row r="9" spans="1:6" ht="39.950000000000003" customHeight="1">
      <c r="A9" s="73">
        <v>12</v>
      </c>
      <c r="B9" s="74">
        <v>18</v>
      </c>
      <c r="C9" s="68"/>
      <c r="D9" s="78" t="s">
        <v>111</v>
      </c>
      <c r="E9" s="76">
        <v>0.3</v>
      </c>
      <c r="F9" s="77" t="s">
        <v>112</v>
      </c>
    </row>
    <row r="10" spans="1:6" ht="39.950000000000003" customHeight="1">
      <c r="A10" s="73">
        <v>13</v>
      </c>
      <c r="B10" s="74">
        <v>19</v>
      </c>
      <c r="C10" s="68"/>
      <c r="D10" s="75" t="s">
        <v>242</v>
      </c>
      <c r="E10" s="76">
        <v>0</v>
      </c>
      <c r="F10" s="246"/>
    </row>
    <row r="11" spans="1:6" ht="39.950000000000003" customHeight="1">
      <c r="A11" s="73">
        <v>14</v>
      </c>
      <c r="B11" s="74">
        <v>20</v>
      </c>
      <c r="C11" s="68"/>
      <c r="D11" s="75" t="s">
        <v>243</v>
      </c>
      <c r="E11" s="76">
        <v>0</v>
      </c>
      <c r="F11" s="246"/>
    </row>
    <row r="12" spans="1:6" ht="39.950000000000003" customHeight="1">
      <c r="A12" s="73">
        <v>15</v>
      </c>
      <c r="B12" s="74">
        <v>21</v>
      </c>
      <c r="C12" s="68"/>
      <c r="D12" s="75"/>
      <c r="E12" s="76"/>
      <c r="F12" s="246"/>
    </row>
    <row r="13" spans="1:6" ht="39.950000000000003" customHeight="1">
      <c r="A13" s="73">
        <v>16</v>
      </c>
      <c r="B13" s="74">
        <v>22</v>
      </c>
      <c r="C13" s="68"/>
      <c r="D13" s="75"/>
      <c r="E13" s="76"/>
      <c r="F13" s="77"/>
    </row>
    <row r="14" spans="1:6" ht="39.950000000000003" customHeight="1">
      <c r="A14" s="73">
        <v>17</v>
      </c>
      <c r="B14" s="74">
        <v>23</v>
      </c>
      <c r="C14" s="68"/>
      <c r="D14" s="75"/>
      <c r="E14" s="76"/>
      <c r="F14" s="77"/>
    </row>
    <row r="15" spans="1:6" ht="39.950000000000003" customHeight="1">
      <c r="A15" s="73">
        <v>18</v>
      </c>
      <c r="B15" s="74">
        <v>24</v>
      </c>
      <c r="C15" s="68"/>
      <c r="D15" s="75"/>
      <c r="E15" s="76"/>
      <c r="F15" s="77"/>
    </row>
    <row r="16" spans="1:6" ht="39.950000000000003" customHeight="1">
      <c r="A16" s="73">
        <v>19</v>
      </c>
      <c r="B16" s="74">
        <v>25</v>
      </c>
      <c r="C16" s="68"/>
      <c r="D16" s="75"/>
      <c r="E16" s="76"/>
      <c r="F16" s="77"/>
    </row>
    <row r="17" spans="1:6" ht="39.950000000000003" customHeight="1">
      <c r="A17" s="73">
        <v>20</v>
      </c>
      <c r="B17" s="74">
        <v>26</v>
      </c>
      <c r="C17" s="68"/>
      <c r="D17" s="75"/>
      <c r="E17" s="76"/>
      <c r="F17" s="77"/>
    </row>
    <row r="18" spans="1:6" ht="39.950000000000003" customHeight="1">
      <c r="A18" s="73">
        <v>21</v>
      </c>
      <c r="B18" s="74">
        <v>27</v>
      </c>
      <c r="C18" s="68"/>
      <c r="D18" s="75"/>
      <c r="E18" s="76"/>
      <c r="F18" s="77"/>
    </row>
    <row r="19" spans="1:6" ht="39.950000000000003" customHeight="1">
      <c r="A19" s="73">
        <v>22</v>
      </c>
      <c r="B19" s="74">
        <v>28</v>
      </c>
      <c r="C19" s="68"/>
      <c r="D19" s="75"/>
      <c r="E19" s="76"/>
      <c r="F19" s="77"/>
    </row>
    <row r="20" spans="1:6" ht="39.950000000000003" customHeight="1">
      <c r="A20" s="73">
        <v>23</v>
      </c>
      <c r="B20" s="74">
        <v>29</v>
      </c>
      <c r="C20" s="68"/>
      <c r="D20" s="75"/>
      <c r="E20" s="76"/>
      <c r="F20" s="77"/>
    </row>
    <row r="21" spans="1:6" ht="39.950000000000003" customHeight="1">
      <c r="A21" s="73">
        <v>24</v>
      </c>
      <c r="B21" s="74">
        <v>30</v>
      </c>
      <c r="C21" s="68"/>
      <c r="D21" s="75"/>
      <c r="E21" s="76"/>
      <c r="F21" s="77"/>
    </row>
  </sheetData>
  <sheetProtection algorithmName="SHA-512" hashValue="2XIIr26cwOFuZI6geRoGxGutan1pD0NaXzMLC0tAvAUG/CgWAPiPYWwbySpb2k3B+SpBdQCoXInl4g+OFaojtg==" saltValue="jTD9hxNFYNvTe2Qi60YdEQ==" spinCount="100000" sheet="1" objects="1" scenarios="1" selectLockedCells="1"/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C13"/>
  <sheetViews>
    <sheetView workbookViewId="0">
      <pane ySplit="1" topLeftCell="A2" activePane="bottomLeft" state="frozen"/>
      <selection pane="bottomLeft" activeCell="C6" sqref="C6"/>
    </sheetView>
  </sheetViews>
  <sheetFormatPr defaultColWidth="9" defaultRowHeight="18" customHeight="1"/>
  <cols>
    <col min="1" max="1" width="16.625" style="248" customWidth="1"/>
    <col min="2" max="2" width="8.625" style="244" customWidth="1"/>
    <col min="3" max="3" width="70.375" style="244" customWidth="1"/>
    <col min="4" max="16384" width="9" style="249"/>
  </cols>
  <sheetData>
    <row r="1" spans="1:3" ht="18" customHeight="1">
      <c r="A1" s="321" t="s">
        <v>245</v>
      </c>
      <c r="B1" s="322" t="s">
        <v>246</v>
      </c>
      <c r="C1" s="323" t="s">
        <v>247</v>
      </c>
    </row>
    <row r="2" spans="1:3" ht="18" customHeight="1">
      <c r="A2" s="318">
        <v>43895</v>
      </c>
      <c r="B2" s="319" t="s">
        <v>357</v>
      </c>
      <c r="C2" s="320" t="s">
        <v>358</v>
      </c>
    </row>
    <row r="3" spans="1:3" ht="18" customHeight="1">
      <c r="A3" s="313">
        <v>43507</v>
      </c>
      <c r="B3" s="250" t="s">
        <v>314</v>
      </c>
      <c r="C3" s="314" t="s">
        <v>315</v>
      </c>
    </row>
    <row r="4" spans="1:3" ht="18" customHeight="1">
      <c r="A4" s="313">
        <v>43290</v>
      </c>
      <c r="B4" s="250" t="s">
        <v>259</v>
      </c>
      <c r="C4" s="314" t="s">
        <v>260</v>
      </c>
    </row>
    <row r="5" spans="1:3" ht="18" customHeight="1">
      <c r="A5" s="313"/>
      <c r="B5" s="250"/>
      <c r="C5" s="314" t="s">
        <v>261</v>
      </c>
    </row>
    <row r="6" spans="1:3" ht="18" customHeight="1">
      <c r="A6" s="313"/>
      <c r="B6" s="250"/>
      <c r="C6" s="314" t="s">
        <v>271</v>
      </c>
    </row>
    <row r="7" spans="1:3" ht="18" customHeight="1">
      <c r="A7" s="313"/>
      <c r="B7" s="250"/>
      <c r="C7" s="314" t="s">
        <v>272</v>
      </c>
    </row>
    <row r="8" spans="1:3" ht="18" customHeight="1">
      <c r="A8" s="313"/>
      <c r="B8" s="250"/>
      <c r="C8" s="317" t="s">
        <v>253</v>
      </c>
    </row>
    <row r="9" spans="1:3" ht="18" customHeight="1">
      <c r="A9" s="313"/>
      <c r="B9" s="250"/>
      <c r="C9" s="314" t="s">
        <v>273</v>
      </c>
    </row>
    <row r="10" spans="1:3" ht="18" customHeight="1">
      <c r="A10" s="313">
        <v>43237</v>
      </c>
      <c r="B10" s="250" t="s">
        <v>258</v>
      </c>
      <c r="C10" s="314" t="s">
        <v>278</v>
      </c>
    </row>
    <row r="11" spans="1:3" ht="18" customHeight="1">
      <c r="A11" s="313">
        <v>42803</v>
      </c>
      <c r="B11" s="250" t="s">
        <v>254</v>
      </c>
      <c r="C11" s="314" t="s">
        <v>279</v>
      </c>
    </row>
    <row r="12" spans="1:3" ht="18" customHeight="1">
      <c r="A12" s="313">
        <v>42801</v>
      </c>
      <c r="B12" s="250" t="s">
        <v>255</v>
      </c>
      <c r="C12" s="314" t="s">
        <v>280</v>
      </c>
    </row>
    <row r="13" spans="1:3" ht="18" customHeight="1">
      <c r="A13" s="315"/>
      <c r="B13" s="251"/>
      <c r="C13" s="316"/>
    </row>
  </sheetData>
  <sheetProtection algorithmName="SHA-512" hashValue="EX3qy8MAzLirz+TFv1077RVptUoyqxUkKktTq3FXQRNxT4tAIfirMHXnlv3UamPSzxw0k/uIdLWiLJPyAlqG2g==" saltValue="+hyeXdfcYt7IfzGu26Kvng==" spinCount="100000" sheet="1" objects="1" scenarios="1"/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工作表5">
    <tabColor theme="1" tint="0.499984740745262"/>
  </sheetPr>
  <dimension ref="B1:M13"/>
  <sheetViews>
    <sheetView workbookViewId="0">
      <pane ySplit="1" topLeftCell="A2" activePane="bottomLeft" state="frozen"/>
      <selection activeCell="G26" sqref="G26"/>
      <selection pane="bottomLeft" activeCell="M8" sqref="M8"/>
    </sheetView>
  </sheetViews>
  <sheetFormatPr defaultColWidth="9" defaultRowHeight="18" customHeight="1"/>
  <cols>
    <col min="1" max="1" width="5.625" style="300" customWidth="1"/>
    <col min="2" max="2" width="9.75" style="300" bestFit="1" customWidth="1"/>
    <col min="3" max="7" width="9.375" style="300" bestFit="1" customWidth="1"/>
    <col min="8" max="9" width="9" style="300"/>
    <col min="10" max="10" width="11.25" style="300" bestFit="1" customWidth="1"/>
    <col min="11" max="12" width="9" style="300"/>
    <col min="13" max="13" width="11.25" style="300" bestFit="1" customWidth="1"/>
    <col min="14" max="16384" width="9" style="300"/>
  </cols>
  <sheetData>
    <row r="1" spans="2:13" ht="18" customHeight="1">
      <c r="B1" s="297" t="s">
        <v>57</v>
      </c>
      <c r="C1" s="298">
        <v>2018</v>
      </c>
      <c r="D1" s="298">
        <v>2019</v>
      </c>
      <c r="E1" s="298">
        <v>2020</v>
      </c>
      <c r="F1" s="298">
        <v>2021</v>
      </c>
      <c r="G1" s="299">
        <v>2022</v>
      </c>
      <c r="I1" s="298" t="s">
        <v>167</v>
      </c>
      <c r="J1" s="298" t="s">
        <v>163</v>
      </c>
      <c r="L1" s="298" t="s">
        <v>167</v>
      </c>
      <c r="M1" s="298" t="s">
        <v>168</v>
      </c>
    </row>
    <row r="2" spans="2:13" ht="18" customHeight="1">
      <c r="B2" s="301"/>
      <c r="C2" s="302" t="s">
        <v>239</v>
      </c>
      <c r="D2" s="302" t="s">
        <v>240</v>
      </c>
      <c r="E2" s="302" t="s">
        <v>241</v>
      </c>
      <c r="F2" s="302" t="s">
        <v>285</v>
      </c>
      <c r="G2" s="303" t="s">
        <v>297</v>
      </c>
      <c r="I2" s="307" t="s">
        <v>164</v>
      </c>
      <c r="J2" s="308" t="s">
        <v>281</v>
      </c>
      <c r="L2" s="307" t="s">
        <v>282</v>
      </c>
      <c r="M2" s="308" t="s">
        <v>283</v>
      </c>
    </row>
    <row r="3" spans="2:13" ht="18" customHeight="1">
      <c r="B3" s="301"/>
      <c r="C3" s="302" t="s">
        <v>185</v>
      </c>
      <c r="D3" s="302" t="s">
        <v>196</v>
      </c>
      <c r="E3" s="302" t="s">
        <v>207</v>
      </c>
      <c r="F3" s="302" t="s">
        <v>286</v>
      </c>
      <c r="G3" s="303" t="s">
        <v>298</v>
      </c>
      <c r="I3" s="301" t="s">
        <v>165</v>
      </c>
      <c r="J3" s="309" t="s">
        <v>169</v>
      </c>
      <c r="L3" s="301" t="s">
        <v>166</v>
      </c>
      <c r="M3" s="309" t="s">
        <v>284</v>
      </c>
    </row>
    <row r="4" spans="2:13" ht="18" customHeight="1">
      <c r="B4" s="301"/>
      <c r="C4" s="302" t="s">
        <v>186</v>
      </c>
      <c r="D4" s="302" t="s">
        <v>197</v>
      </c>
      <c r="E4" s="302" t="s">
        <v>208</v>
      </c>
      <c r="F4" s="302" t="s">
        <v>287</v>
      </c>
      <c r="G4" s="303" t="s">
        <v>299</v>
      </c>
      <c r="I4" s="301" t="s">
        <v>239</v>
      </c>
      <c r="J4" s="309" t="s">
        <v>257</v>
      </c>
      <c r="L4" s="301" t="s">
        <v>165</v>
      </c>
      <c r="M4" s="309" t="s">
        <v>170</v>
      </c>
    </row>
    <row r="5" spans="2:13" ht="18" customHeight="1">
      <c r="B5" s="301"/>
      <c r="C5" s="302" t="s">
        <v>187</v>
      </c>
      <c r="D5" s="302" t="s">
        <v>198</v>
      </c>
      <c r="E5" s="302" t="s">
        <v>209</v>
      </c>
      <c r="F5" s="302" t="s">
        <v>288</v>
      </c>
      <c r="G5" s="303" t="s">
        <v>300</v>
      </c>
      <c r="I5" s="311" t="s">
        <v>309</v>
      </c>
      <c r="J5" s="309" t="s">
        <v>310</v>
      </c>
      <c r="L5" s="311" t="s">
        <v>311</v>
      </c>
      <c r="M5" s="309" t="s">
        <v>312</v>
      </c>
    </row>
    <row r="6" spans="2:13" ht="18" customHeight="1">
      <c r="B6" s="301"/>
      <c r="C6" s="302" t="s">
        <v>188</v>
      </c>
      <c r="D6" s="302" t="s">
        <v>199</v>
      </c>
      <c r="E6" s="302" t="s">
        <v>210</v>
      </c>
      <c r="F6" s="302" t="s">
        <v>289</v>
      </c>
      <c r="G6" s="303" t="s">
        <v>301</v>
      </c>
      <c r="I6" s="311" t="s">
        <v>331</v>
      </c>
      <c r="J6" s="309" t="s">
        <v>332</v>
      </c>
      <c r="L6" s="312" t="s">
        <v>309</v>
      </c>
      <c r="M6" s="309" t="s">
        <v>313</v>
      </c>
    </row>
    <row r="7" spans="2:13" ht="18" customHeight="1">
      <c r="B7" s="301"/>
      <c r="C7" s="302" t="s">
        <v>189</v>
      </c>
      <c r="D7" s="302" t="s">
        <v>200</v>
      </c>
      <c r="E7" s="302" t="s">
        <v>211</v>
      </c>
      <c r="F7" s="302" t="s">
        <v>290</v>
      </c>
      <c r="G7" s="303" t="s">
        <v>302</v>
      </c>
      <c r="I7" s="301"/>
      <c r="J7" s="309"/>
      <c r="L7" s="312" t="s">
        <v>331</v>
      </c>
      <c r="M7" s="309" t="s">
        <v>333</v>
      </c>
    </row>
    <row r="8" spans="2:13" ht="18" customHeight="1">
      <c r="B8" s="301"/>
      <c r="C8" s="302" t="s">
        <v>190</v>
      </c>
      <c r="D8" s="302" t="s">
        <v>201</v>
      </c>
      <c r="E8" s="302" t="s">
        <v>212</v>
      </c>
      <c r="F8" s="302" t="s">
        <v>291</v>
      </c>
      <c r="G8" s="303" t="s">
        <v>303</v>
      </c>
      <c r="I8" s="301"/>
      <c r="J8" s="309"/>
      <c r="L8" s="301"/>
      <c r="M8" s="309"/>
    </row>
    <row r="9" spans="2:13" ht="18" customHeight="1">
      <c r="B9" s="301"/>
      <c r="C9" s="302" t="s">
        <v>191</v>
      </c>
      <c r="D9" s="302" t="s">
        <v>202</v>
      </c>
      <c r="E9" s="302" t="s">
        <v>213</v>
      </c>
      <c r="F9" s="302" t="s">
        <v>292</v>
      </c>
      <c r="G9" s="303" t="s">
        <v>304</v>
      </c>
      <c r="I9" s="301"/>
      <c r="J9" s="309"/>
      <c r="L9" s="301"/>
      <c r="M9" s="309"/>
    </row>
    <row r="10" spans="2:13" ht="18" customHeight="1">
      <c r="B10" s="301"/>
      <c r="C10" s="302" t="s">
        <v>192</v>
      </c>
      <c r="D10" s="302" t="s">
        <v>203</v>
      </c>
      <c r="E10" s="302" t="s">
        <v>214</v>
      </c>
      <c r="F10" s="302" t="s">
        <v>293</v>
      </c>
      <c r="G10" s="303" t="s">
        <v>305</v>
      </c>
      <c r="I10" s="301"/>
      <c r="J10" s="309"/>
      <c r="L10" s="301"/>
      <c r="M10" s="309"/>
    </row>
    <row r="11" spans="2:13" ht="18" customHeight="1">
      <c r="B11" s="301"/>
      <c r="C11" s="302" t="s">
        <v>193</v>
      </c>
      <c r="D11" s="302" t="s">
        <v>204</v>
      </c>
      <c r="E11" s="302" t="s">
        <v>215</v>
      </c>
      <c r="F11" s="302" t="s">
        <v>294</v>
      </c>
      <c r="G11" s="303" t="s">
        <v>306</v>
      </c>
      <c r="I11" s="301"/>
      <c r="J11" s="309"/>
      <c r="L11" s="301"/>
      <c r="M11" s="309"/>
    </row>
    <row r="12" spans="2:13" ht="18" customHeight="1">
      <c r="B12" s="301"/>
      <c r="C12" s="302" t="s">
        <v>194</v>
      </c>
      <c r="D12" s="302" t="s">
        <v>205</v>
      </c>
      <c r="E12" s="302" t="s">
        <v>216</v>
      </c>
      <c r="F12" s="302" t="s">
        <v>295</v>
      </c>
      <c r="G12" s="303" t="s">
        <v>307</v>
      </c>
      <c r="I12" s="301"/>
      <c r="J12" s="309"/>
      <c r="L12" s="301"/>
      <c r="M12" s="309"/>
    </row>
    <row r="13" spans="2:13" ht="18" customHeight="1">
      <c r="B13" s="304"/>
      <c r="C13" s="305" t="s">
        <v>195</v>
      </c>
      <c r="D13" s="305" t="s">
        <v>206</v>
      </c>
      <c r="E13" s="305" t="s">
        <v>217</v>
      </c>
      <c r="F13" s="305" t="s">
        <v>296</v>
      </c>
      <c r="G13" s="306" t="s">
        <v>308</v>
      </c>
      <c r="I13" s="304"/>
      <c r="J13" s="310"/>
      <c r="L13" s="304"/>
      <c r="M13" s="310"/>
    </row>
  </sheetData>
  <sheetProtection algorithmName="SHA-512" hashValue="DXft7VPJIScgdg7QYKdAnFP0v/vefg98q9aXFQ/l8MDvSB4Efj9FlvzfRTBDzTFPNZmr2Zs8rtFt/lA5wfXIfw==" saltValue="oAD6S4V7j9lntRmP4e9+cQ==" spinCount="100000" sheet="1" selectLockedCells="1"/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 tint="0.499984740745262"/>
    <pageSetUpPr fitToPage="1"/>
  </sheetPr>
  <dimension ref="A1:J63"/>
  <sheetViews>
    <sheetView showGridLines="0" zoomScale="70" zoomScaleNormal="70" zoomScaleSheetLayoutView="80" workbookViewId="0">
      <pane ySplit="5" topLeftCell="A6" activePane="bottomLeft" state="frozen"/>
      <selection activeCell="B4" sqref="B4:E5"/>
      <selection pane="bottomLeft" activeCell="N11" sqref="N11"/>
    </sheetView>
  </sheetViews>
  <sheetFormatPr defaultColWidth="8.75" defaultRowHeight="16.5"/>
  <cols>
    <col min="1" max="2" width="9.25" style="87" hidden="1" customWidth="1"/>
    <col min="3" max="3" width="11.25" style="91" customWidth="1"/>
    <col min="4" max="4" width="14.25" style="91" customWidth="1"/>
    <col min="5" max="8" width="12.75" style="91" customWidth="1"/>
    <col min="9" max="10" width="14.25" style="91" customWidth="1"/>
    <col min="11" max="16384" width="8.75" style="91"/>
  </cols>
  <sheetData>
    <row r="1" spans="1:10" s="86" customFormat="1" hidden="1">
      <c r="A1" s="84"/>
      <c r="B1" s="84"/>
      <c r="C1" s="85"/>
      <c r="D1" s="85"/>
      <c r="E1" s="85"/>
      <c r="F1" s="85">
        <v>1</v>
      </c>
      <c r="G1" s="85">
        <v>2</v>
      </c>
      <c r="H1" s="85">
        <v>3</v>
      </c>
      <c r="I1" s="85"/>
      <c r="J1" s="85"/>
    </row>
    <row r="2" spans="1:10" ht="25.5">
      <c r="C2" s="357"/>
      <c r="D2" s="358" t="s">
        <v>4</v>
      </c>
      <c r="E2" s="339"/>
      <c r="F2" s="339"/>
      <c r="G2" s="339"/>
      <c r="H2" s="339"/>
      <c r="I2" s="324"/>
      <c r="J2" s="324"/>
    </row>
    <row r="3" spans="1:10" ht="17.25" thickBot="1">
      <c r="C3" s="357"/>
      <c r="D3" s="357" t="s">
        <v>316</v>
      </c>
      <c r="E3" s="339"/>
      <c r="F3" s="339"/>
      <c r="G3" s="339"/>
      <c r="H3" s="339"/>
      <c r="I3" s="324"/>
      <c r="J3" s="325" t="s">
        <v>6</v>
      </c>
    </row>
    <row r="4" spans="1:10" ht="22.5" customHeight="1">
      <c r="C4" s="431" t="s">
        <v>7</v>
      </c>
      <c r="D4" s="433" t="s">
        <v>127</v>
      </c>
      <c r="E4" s="435" t="s">
        <v>8</v>
      </c>
      <c r="F4" s="436"/>
      <c r="G4" s="436"/>
      <c r="H4" s="437"/>
      <c r="I4" s="438" t="s">
        <v>9</v>
      </c>
      <c r="J4" s="427" t="s">
        <v>10</v>
      </c>
    </row>
    <row r="5" spans="1:10" ht="48" customHeight="1">
      <c r="C5" s="432"/>
      <c r="D5" s="434"/>
      <c r="E5" s="326" t="s">
        <v>12</v>
      </c>
      <c r="F5" s="327" t="s">
        <v>13</v>
      </c>
      <c r="G5" s="328" t="s">
        <v>14</v>
      </c>
      <c r="H5" s="328" t="s">
        <v>15</v>
      </c>
      <c r="I5" s="439"/>
      <c r="J5" s="428"/>
    </row>
    <row r="6" spans="1:10">
      <c r="A6" s="96">
        <v>0</v>
      </c>
      <c r="B6" s="96">
        <f>D6</f>
        <v>23100</v>
      </c>
      <c r="C6" s="329">
        <v>1</v>
      </c>
      <c r="D6" s="18">
        <v>23100</v>
      </c>
      <c r="E6" s="330">
        <f t="shared" ref="E6:E53" si="0">+ROUND(D6*0.0469*0.3,0)</f>
        <v>325</v>
      </c>
      <c r="F6" s="331">
        <f t="shared" ref="F6:F18" si="1">+E6*2</f>
        <v>650</v>
      </c>
      <c r="G6" s="330">
        <f t="shared" ref="G6:G53" si="2">+E6*3</f>
        <v>975</v>
      </c>
      <c r="H6" s="332">
        <f t="shared" ref="H6:H53" si="3">+E6*4</f>
        <v>1300</v>
      </c>
      <c r="I6" s="333">
        <f t="shared" ref="I6:I53" si="4">+ROUND(D6*0.0469*0.6*1.61,0)</f>
        <v>1047</v>
      </c>
      <c r="J6" s="334">
        <f t="shared" ref="J6:J53" si="5">+ROUND(D6*0.0469*0.1*1.61,0)</f>
        <v>174</v>
      </c>
    </row>
    <row r="7" spans="1:10">
      <c r="A7" s="96">
        <f>B6+1</f>
        <v>23101</v>
      </c>
      <c r="B7" s="96">
        <f>D7</f>
        <v>24000</v>
      </c>
      <c r="C7" s="335">
        <f t="shared" ref="C7:C53" si="6">+C6+1</f>
        <v>2</v>
      </c>
      <c r="D7" s="336">
        <v>24000</v>
      </c>
      <c r="E7" s="337">
        <f t="shared" si="0"/>
        <v>338</v>
      </c>
      <c r="F7" s="338">
        <f t="shared" si="1"/>
        <v>676</v>
      </c>
      <c r="G7" s="338">
        <f t="shared" si="2"/>
        <v>1014</v>
      </c>
      <c r="H7" s="339">
        <f t="shared" si="3"/>
        <v>1352</v>
      </c>
      <c r="I7" s="340">
        <f t="shared" si="4"/>
        <v>1087</v>
      </c>
      <c r="J7" s="341">
        <f t="shared" si="5"/>
        <v>181</v>
      </c>
    </row>
    <row r="8" spans="1:10">
      <c r="A8" s="96">
        <f t="shared" ref="A8:A53" si="7">B7+1</f>
        <v>24001</v>
      </c>
      <c r="B8" s="96">
        <f t="shared" ref="B8:B53" si="8">D8</f>
        <v>25200</v>
      </c>
      <c r="C8" s="335">
        <f t="shared" si="6"/>
        <v>3</v>
      </c>
      <c r="D8" s="336">
        <v>25200</v>
      </c>
      <c r="E8" s="342">
        <f t="shared" si="0"/>
        <v>355</v>
      </c>
      <c r="F8" s="338">
        <f t="shared" si="1"/>
        <v>710</v>
      </c>
      <c r="G8" s="338">
        <f t="shared" si="2"/>
        <v>1065</v>
      </c>
      <c r="H8" s="339">
        <f t="shared" si="3"/>
        <v>1420</v>
      </c>
      <c r="I8" s="340">
        <f t="shared" si="4"/>
        <v>1142</v>
      </c>
      <c r="J8" s="341">
        <f t="shared" si="5"/>
        <v>190</v>
      </c>
    </row>
    <row r="9" spans="1:10">
      <c r="A9" s="96">
        <f t="shared" si="7"/>
        <v>25201</v>
      </c>
      <c r="B9" s="96">
        <f t="shared" si="8"/>
        <v>26400</v>
      </c>
      <c r="C9" s="335">
        <f t="shared" si="6"/>
        <v>4</v>
      </c>
      <c r="D9" s="336">
        <v>26400</v>
      </c>
      <c r="E9" s="342">
        <f t="shared" si="0"/>
        <v>371</v>
      </c>
      <c r="F9" s="338">
        <f t="shared" si="1"/>
        <v>742</v>
      </c>
      <c r="G9" s="338">
        <f t="shared" si="2"/>
        <v>1113</v>
      </c>
      <c r="H9" s="339">
        <f t="shared" si="3"/>
        <v>1484</v>
      </c>
      <c r="I9" s="340">
        <f t="shared" si="4"/>
        <v>1196</v>
      </c>
      <c r="J9" s="341">
        <f t="shared" si="5"/>
        <v>199</v>
      </c>
    </row>
    <row r="10" spans="1:10">
      <c r="A10" s="96">
        <f t="shared" si="7"/>
        <v>26401</v>
      </c>
      <c r="B10" s="96">
        <f t="shared" si="8"/>
        <v>27600</v>
      </c>
      <c r="C10" s="335">
        <f t="shared" si="6"/>
        <v>5</v>
      </c>
      <c r="D10" s="336">
        <v>27600</v>
      </c>
      <c r="E10" s="342">
        <f t="shared" si="0"/>
        <v>388</v>
      </c>
      <c r="F10" s="338">
        <f t="shared" si="1"/>
        <v>776</v>
      </c>
      <c r="G10" s="338">
        <f t="shared" si="2"/>
        <v>1164</v>
      </c>
      <c r="H10" s="339">
        <f t="shared" si="3"/>
        <v>1552</v>
      </c>
      <c r="I10" s="340">
        <f t="shared" si="4"/>
        <v>1250</v>
      </c>
      <c r="J10" s="341">
        <f t="shared" si="5"/>
        <v>208</v>
      </c>
    </row>
    <row r="11" spans="1:10">
      <c r="A11" s="96">
        <f t="shared" si="7"/>
        <v>27601</v>
      </c>
      <c r="B11" s="96">
        <f t="shared" si="8"/>
        <v>28800</v>
      </c>
      <c r="C11" s="329">
        <f t="shared" si="6"/>
        <v>6</v>
      </c>
      <c r="D11" s="18">
        <v>28800</v>
      </c>
      <c r="E11" s="330">
        <f t="shared" si="0"/>
        <v>405</v>
      </c>
      <c r="F11" s="331">
        <f t="shared" si="1"/>
        <v>810</v>
      </c>
      <c r="G11" s="331">
        <f t="shared" si="2"/>
        <v>1215</v>
      </c>
      <c r="H11" s="343">
        <f t="shared" si="3"/>
        <v>1620</v>
      </c>
      <c r="I11" s="340">
        <f t="shared" si="4"/>
        <v>1305</v>
      </c>
      <c r="J11" s="341">
        <f t="shared" si="5"/>
        <v>217</v>
      </c>
    </row>
    <row r="12" spans="1:10">
      <c r="A12" s="96">
        <f t="shared" si="7"/>
        <v>28801</v>
      </c>
      <c r="B12" s="96">
        <f t="shared" si="8"/>
        <v>30300</v>
      </c>
      <c r="C12" s="335">
        <f t="shared" si="6"/>
        <v>7</v>
      </c>
      <c r="D12" s="336">
        <v>30300</v>
      </c>
      <c r="E12" s="342">
        <f t="shared" si="0"/>
        <v>426</v>
      </c>
      <c r="F12" s="338">
        <f t="shared" si="1"/>
        <v>852</v>
      </c>
      <c r="G12" s="338">
        <f t="shared" si="2"/>
        <v>1278</v>
      </c>
      <c r="H12" s="339">
        <f t="shared" si="3"/>
        <v>1704</v>
      </c>
      <c r="I12" s="344">
        <f t="shared" si="4"/>
        <v>1373</v>
      </c>
      <c r="J12" s="345">
        <f t="shared" si="5"/>
        <v>229</v>
      </c>
    </row>
    <row r="13" spans="1:10">
      <c r="A13" s="96">
        <f t="shared" si="7"/>
        <v>30301</v>
      </c>
      <c r="B13" s="96">
        <f t="shared" si="8"/>
        <v>31800</v>
      </c>
      <c r="C13" s="335">
        <f t="shared" si="6"/>
        <v>8</v>
      </c>
      <c r="D13" s="336">
        <v>31800</v>
      </c>
      <c r="E13" s="342">
        <f t="shared" si="0"/>
        <v>447</v>
      </c>
      <c r="F13" s="338">
        <f t="shared" si="1"/>
        <v>894</v>
      </c>
      <c r="G13" s="338">
        <f t="shared" si="2"/>
        <v>1341</v>
      </c>
      <c r="H13" s="339">
        <f t="shared" si="3"/>
        <v>1788</v>
      </c>
      <c r="I13" s="340">
        <f t="shared" si="4"/>
        <v>1441</v>
      </c>
      <c r="J13" s="341">
        <f t="shared" si="5"/>
        <v>240</v>
      </c>
    </row>
    <row r="14" spans="1:10">
      <c r="A14" s="96">
        <f t="shared" si="7"/>
        <v>31801</v>
      </c>
      <c r="B14" s="96">
        <f t="shared" si="8"/>
        <v>33300</v>
      </c>
      <c r="C14" s="335">
        <f t="shared" si="6"/>
        <v>9</v>
      </c>
      <c r="D14" s="336">
        <v>33300</v>
      </c>
      <c r="E14" s="342">
        <f t="shared" si="0"/>
        <v>469</v>
      </c>
      <c r="F14" s="338">
        <f t="shared" si="1"/>
        <v>938</v>
      </c>
      <c r="G14" s="338">
        <f t="shared" si="2"/>
        <v>1407</v>
      </c>
      <c r="H14" s="339">
        <f t="shared" si="3"/>
        <v>1876</v>
      </c>
      <c r="I14" s="340">
        <f t="shared" si="4"/>
        <v>1509</v>
      </c>
      <c r="J14" s="341">
        <f t="shared" si="5"/>
        <v>251</v>
      </c>
    </row>
    <row r="15" spans="1:10">
      <c r="A15" s="96">
        <f t="shared" si="7"/>
        <v>33301</v>
      </c>
      <c r="B15" s="96">
        <f t="shared" si="8"/>
        <v>34800</v>
      </c>
      <c r="C15" s="335">
        <f t="shared" si="6"/>
        <v>10</v>
      </c>
      <c r="D15" s="336">
        <v>34800</v>
      </c>
      <c r="E15" s="342">
        <f t="shared" si="0"/>
        <v>490</v>
      </c>
      <c r="F15" s="338">
        <f t="shared" si="1"/>
        <v>980</v>
      </c>
      <c r="G15" s="338">
        <f t="shared" si="2"/>
        <v>1470</v>
      </c>
      <c r="H15" s="339">
        <f t="shared" si="3"/>
        <v>1960</v>
      </c>
      <c r="I15" s="340">
        <f t="shared" si="4"/>
        <v>1577</v>
      </c>
      <c r="J15" s="341">
        <f t="shared" si="5"/>
        <v>263</v>
      </c>
    </row>
    <row r="16" spans="1:10">
      <c r="A16" s="96">
        <f t="shared" si="7"/>
        <v>34801</v>
      </c>
      <c r="B16" s="96">
        <f t="shared" si="8"/>
        <v>36300</v>
      </c>
      <c r="C16" s="329">
        <f t="shared" si="6"/>
        <v>11</v>
      </c>
      <c r="D16" s="18">
        <v>36300</v>
      </c>
      <c r="E16" s="330">
        <f t="shared" si="0"/>
        <v>511</v>
      </c>
      <c r="F16" s="331">
        <f t="shared" si="1"/>
        <v>1022</v>
      </c>
      <c r="G16" s="331">
        <f t="shared" si="2"/>
        <v>1533</v>
      </c>
      <c r="H16" s="343">
        <f t="shared" si="3"/>
        <v>2044</v>
      </c>
      <c r="I16" s="340">
        <f t="shared" si="4"/>
        <v>1645</v>
      </c>
      <c r="J16" s="341">
        <f t="shared" si="5"/>
        <v>274</v>
      </c>
    </row>
    <row r="17" spans="1:10">
      <c r="A17" s="96">
        <f t="shared" si="7"/>
        <v>36301</v>
      </c>
      <c r="B17" s="96">
        <f t="shared" si="8"/>
        <v>38200</v>
      </c>
      <c r="C17" s="335">
        <f t="shared" si="6"/>
        <v>12</v>
      </c>
      <c r="D17" s="336">
        <v>38200</v>
      </c>
      <c r="E17" s="342">
        <f t="shared" si="0"/>
        <v>537</v>
      </c>
      <c r="F17" s="338">
        <f t="shared" si="1"/>
        <v>1074</v>
      </c>
      <c r="G17" s="338">
        <f t="shared" si="2"/>
        <v>1611</v>
      </c>
      <c r="H17" s="339">
        <f t="shared" si="3"/>
        <v>2148</v>
      </c>
      <c r="I17" s="344">
        <f t="shared" si="4"/>
        <v>1731</v>
      </c>
      <c r="J17" s="345">
        <f t="shared" si="5"/>
        <v>288</v>
      </c>
    </row>
    <row r="18" spans="1:10">
      <c r="A18" s="96">
        <f t="shared" si="7"/>
        <v>38201</v>
      </c>
      <c r="B18" s="96">
        <f t="shared" si="8"/>
        <v>40100</v>
      </c>
      <c r="C18" s="335">
        <f t="shared" si="6"/>
        <v>13</v>
      </c>
      <c r="D18" s="336">
        <v>40100</v>
      </c>
      <c r="E18" s="342">
        <f t="shared" si="0"/>
        <v>564</v>
      </c>
      <c r="F18" s="338">
        <f t="shared" si="1"/>
        <v>1128</v>
      </c>
      <c r="G18" s="338">
        <f t="shared" si="2"/>
        <v>1692</v>
      </c>
      <c r="H18" s="339">
        <f t="shared" si="3"/>
        <v>2256</v>
      </c>
      <c r="I18" s="340">
        <f t="shared" si="4"/>
        <v>1817</v>
      </c>
      <c r="J18" s="341">
        <f t="shared" si="5"/>
        <v>303</v>
      </c>
    </row>
    <row r="19" spans="1:10">
      <c r="A19" s="96">
        <f t="shared" si="7"/>
        <v>40101</v>
      </c>
      <c r="B19" s="96">
        <f t="shared" si="8"/>
        <v>42000</v>
      </c>
      <c r="C19" s="335">
        <f t="shared" si="6"/>
        <v>14</v>
      </c>
      <c r="D19" s="336">
        <v>42000</v>
      </c>
      <c r="E19" s="342">
        <f t="shared" si="0"/>
        <v>591</v>
      </c>
      <c r="F19" s="338">
        <f>+E19*2</f>
        <v>1182</v>
      </c>
      <c r="G19" s="338">
        <f t="shared" si="2"/>
        <v>1773</v>
      </c>
      <c r="H19" s="339">
        <f t="shared" si="3"/>
        <v>2364</v>
      </c>
      <c r="I19" s="340">
        <f t="shared" si="4"/>
        <v>1903</v>
      </c>
      <c r="J19" s="341">
        <f t="shared" si="5"/>
        <v>317</v>
      </c>
    </row>
    <row r="20" spans="1:10">
      <c r="A20" s="96">
        <f t="shared" si="7"/>
        <v>42001</v>
      </c>
      <c r="B20" s="96">
        <f t="shared" si="8"/>
        <v>43900</v>
      </c>
      <c r="C20" s="335">
        <f t="shared" si="6"/>
        <v>15</v>
      </c>
      <c r="D20" s="336">
        <v>43900</v>
      </c>
      <c r="E20" s="342">
        <f t="shared" si="0"/>
        <v>618</v>
      </c>
      <c r="F20" s="338">
        <f t="shared" ref="F20:F53" si="9">+E20*2</f>
        <v>1236</v>
      </c>
      <c r="G20" s="338">
        <f t="shared" si="2"/>
        <v>1854</v>
      </c>
      <c r="H20" s="339">
        <f t="shared" si="3"/>
        <v>2472</v>
      </c>
      <c r="I20" s="340">
        <f t="shared" si="4"/>
        <v>1989</v>
      </c>
      <c r="J20" s="341">
        <f t="shared" si="5"/>
        <v>331</v>
      </c>
    </row>
    <row r="21" spans="1:10">
      <c r="A21" s="96">
        <f t="shared" si="7"/>
        <v>43901</v>
      </c>
      <c r="B21" s="96">
        <f t="shared" si="8"/>
        <v>45800</v>
      </c>
      <c r="C21" s="329">
        <f t="shared" si="6"/>
        <v>16</v>
      </c>
      <c r="D21" s="18">
        <v>45800</v>
      </c>
      <c r="E21" s="330">
        <f t="shared" si="0"/>
        <v>644</v>
      </c>
      <c r="F21" s="331">
        <f t="shared" si="9"/>
        <v>1288</v>
      </c>
      <c r="G21" s="331">
        <f t="shared" si="2"/>
        <v>1932</v>
      </c>
      <c r="H21" s="343">
        <f t="shared" si="3"/>
        <v>2576</v>
      </c>
      <c r="I21" s="340">
        <f t="shared" si="4"/>
        <v>2075</v>
      </c>
      <c r="J21" s="341">
        <f t="shared" si="5"/>
        <v>346</v>
      </c>
    </row>
    <row r="22" spans="1:10">
      <c r="A22" s="96">
        <f t="shared" si="7"/>
        <v>45801</v>
      </c>
      <c r="B22" s="96">
        <f t="shared" si="8"/>
        <v>48200</v>
      </c>
      <c r="C22" s="335">
        <f t="shared" si="6"/>
        <v>17</v>
      </c>
      <c r="D22" s="336">
        <v>48200</v>
      </c>
      <c r="E22" s="342">
        <f t="shared" si="0"/>
        <v>678</v>
      </c>
      <c r="F22" s="338">
        <f t="shared" si="9"/>
        <v>1356</v>
      </c>
      <c r="G22" s="338">
        <f t="shared" si="2"/>
        <v>2034</v>
      </c>
      <c r="H22" s="339">
        <f t="shared" si="3"/>
        <v>2712</v>
      </c>
      <c r="I22" s="344">
        <f t="shared" si="4"/>
        <v>2184</v>
      </c>
      <c r="J22" s="345">
        <f t="shared" si="5"/>
        <v>364</v>
      </c>
    </row>
    <row r="23" spans="1:10">
      <c r="A23" s="96">
        <f t="shared" si="7"/>
        <v>48201</v>
      </c>
      <c r="B23" s="96">
        <f t="shared" si="8"/>
        <v>50600</v>
      </c>
      <c r="C23" s="335">
        <f t="shared" si="6"/>
        <v>18</v>
      </c>
      <c r="D23" s="336">
        <v>50600</v>
      </c>
      <c r="E23" s="342">
        <f t="shared" si="0"/>
        <v>712</v>
      </c>
      <c r="F23" s="338">
        <f t="shared" si="9"/>
        <v>1424</v>
      </c>
      <c r="G23" s="338">
        <f t="shared" si="2"/>
        <v>2136</v>
      </c>
      <c r="H23" s="339">
        <f t="shared" si="3"/>
        <v>2848</v>
      </c>
      <c r="I23" s="340">
        <f t="shared" si="4"/>
        <v>2292</v>
      </c>
      <c r="J23" s="341">
        <f t="shared" si="5"/>
        <v>382</v>
      </c>
    </row>
    <row r="24" spans="1:10">
      <c r="A24" s="96">
        <f t="shared" si="7"/>
        <v>50601</v>
      </c>
      <c r="B24" s="96">
        <f t="shared" si="8"/>
        <v>53000</v>
      </c>
      <c r="C24" s="335">
        <f t="shared" si="6"/>
        <v>19</v>
      </c>
      <c r="D24" s="336">
        <v>53000</v>
      </c>
      <c r="E24" s="342">
        <f t="shared" si="0"/>
        <v>746</v>
      </c>
      <c r="F24" s="338">
        <f t="shared" si="9"/>
        <v>1492</v>
      </c>
      <c r="G24" s="338">
        <f t="shared" si="2"/>
        <v>2238</v>
      </c>
      <c r="H24" s="339">
        <f t="shared" si="3"/>
        <v>2984</v>
      </c>
      <c r="I24" s="340">
        <f t="shared" si="4"/>
        <v>2401</v>
      </c>
      <c r="J24" s="341">
        <f t="shared" si="5"/>
        <v>400</v>
      </c>
    </row>
    <row r="25" spans="1:10">
      <c r="A25" s="96">
        <f t="shared" si="7"/>
        <v>53001</v>
      </c>
      <c r="B25" s="96">
        <f t="shared" si="8"/>
        <v>55400</v>
      </c>
      <c r="C25" s="335">
        <f t="shared" si="6"/>
        <v>20</v>
      </c>
      <c r="D25" s="336">
        <v>55400</v>
      </c>
      <c r="E25" s="342">
        <f t="shared" si="0"/>
        <v>779</v>
      </c>
      <c r="F25" s="338">
        <f t="shared" si="9"/>
        <v>1558</v>
      </c>
      <c r="G25" s="338">
        <f t="shared" si="2"/>
        <v>2337</v>
      </c>
      <c r="H25" s="339">
        <f t="shared" si="3"/>
        <v>3116</v>
      </c>
      <c r="I25" s="340">
        <f t="shared" si="4"/>
        <v>2510</v>
      </c>
      <c r="J25" s="341">
        <f t="shared" si="5"/>
        <v>418</v>
      </c>
    </row>
    <row r="26" spans="1:10">
      <c r="A26" s="96">
        <f t="shared" si="7"/>
        <v>55401</v>
      </c>
      <c r="B26" s="96">
        <f t="shared" si="8"/>
        <v>57800</v>
      </c>
      <c r="C26" s="329">
        <f t="shared" si="6"/>
        <v>21</v>
      </c>
      <c r="D26" s="18">
        <v>57800</v>
      </c>
      <c r="E26" s="330">
        <f t="shared" si="0"/>
        <v>813</v>
      </c>
      <c r="F26" s="331">
        <f t="shared" si="9"/>
        <v>1626</v>
      </c>
      <c r="G26" s="331">
        <f t="shared" si="2"/>
        <v>2439</v>
      </c>
      <c r="H26" s="343">
        <f t="shared" si="3"/>
        <v>3252</v>
      </c>
      <c r="I26" s="340">
        <f t="shared" si="4"/>
        <v>2619</v>
      </c>
      <c r="J26" s="341">
        <f t="shared" si="5"/>
        <v>436</v>
      </c>
    </row>
    <row r="27" spans="1:10">
      <c r="A27" s="96">
        <f t="shared" si="7"/>
        <v>57801</v>
      </c>
      <c r="B27" s="96">
        <f t="shared" si="8"/>
        <v>60800</v>
      </c>
      <c r="C27" s="346">
        <f t="shared" si="6"/>
        <v>22</v>
      </c>
      <c r="D27" s="336">
        <v>60800</v>
      </c>
      <c r="E27" s="342">
        <f>+ROUND(D27*0.0469*0.3,0)</f>
        <v>855</v>
      </c>
      <c r="F27" s="338">
        <f t="shared" si="9"/>
        <v>1710</v>
      </c>
      <c r="G27" s="342">
        <f t="shared" si="2"/>
        <v>2565</v>
      </c>
      <c r="H27" s="347">
        <f t="shared" si="3"/>
        <v>3420</v>
      </c>
      <c r="I27" s="344">
        <f t="shared" si="4"/>
        <v>2755</v>
      </c>
      <c r="J27" s="345">
        <f t="shared" si="5"/>
        <v>459</v>
      </c>
    </row>
    <row r="28" spans="1:10">
      <c r="A28" s="96">
        <f t="shared" si="7"/>
        <v>60801</v>
      </c>
      <c r="B28" s="96">
        <f t="shared" si="8"/>
        <v>63800</v>
      </c>
      <c r="C28" s="335">
        <f t="shared" si="6"/>
        <v>23</v>
      </c>
      <c r="D28" s="336">
        <v>63800</v>
      </c>
      <c r="E28" s="342">
        <f t="shared" si="0"/>
        <v>898</v>
      </c>
      <c r="F28" s="338">
        <f t="shared" si="9"/>
        <v>1796</v>
      </c>
      <c r="G28" s="342">
        <f t="shared" si="2"/>
        <v>2694</v>
      </c>
      <c r="H28" s="347">
        <f t="shared" si="3"/>
        <v>3592</v>
      </c>
      <c r="I28" s="340">
        <f t="shared" si="4"/>
        <v>2890</v>
      </c>
      <c r="J28" s="341">
        <f t="shared" si="5"/>
        <v>482</v>
      </c>
    </row>
    <row r="29" spans="1:10">
      <c r="A29" s="96">
        <f t="shared" si="7"/>
        <v>63801</v>
      </c>
      <c r="B29" s="96">
        <f t="shared" si="8"/>
        <v>66800</v>
      </c>
      <c r="C29" s="335">
        <f t="shared" si="6"/>
        <v>24</v>
      </c>
      <c r="D29" s="336">
        <v>66800</v>
      </c>
      <c r="E29" s="342">
        <f t="shared" si="0"/>
        <v>940</v>
      </c>
      <c r="F29" s="338">
        <f t="shared" si="9"/>
        <v>1880</v>
      </c>
      <c r="G29" s="342">
        <f t="shared" si="2"/>
        <v>2820</v>
      </c>
      <c r="H29" s="347">
        <f t="shared" si="3"/>
        <v>3760</v>
      </c>
      <c r="I29" s="340">
        <f t="shared" si="4"/>
        <v>3026</v>
      </c>
      <c r="J29" s="341">
        <f t="shared" si="5"/>
        <v>504</v>
      </c>
    </row>
    <row r="30" spans="1:10">
      <c r="A30" s="96">
        <f t="shared" si="7"/>
        <v>66801</v>
      </c>
      <c r="B30" s="96">
        <f t="shared" si="8"/>
        <v>69800</v>
      </c>
      <c r="C30" s="335">
        <f t="shared" si="6"/>
        <v>25</v>
      </c>
      <c r="D30" s="336">
        <v>69800</v>
      </c>
      <c r="E30" s="342">
        <f t="shared" si="0"/>
        <v>982</v>
      </c>
      <c r="F30" s="338">
        <f t="shared" si="9"/>
        <v>1964</v>
      </c>
      <c r="G30" s="342">
        <f t="shared" si="2"/>
        <v>2946</v>
      </c>
      <c r="H30" s="347">
        <f t="shared" si="3"/>
        <v>3928</v>
      </c>
      <c r="I30" s="340">
        <f t="shared" si="4"/>
        <v>3162</v>
      </c>
      <c r="J30" s="341">
        <f t="shared" si="5"/>
        <v>527</v>
      </c>
    </row>
    <row r="31" spans="1:10">
      <c r="A31" s="96">
        <f t="shared" si="7"/>
        <v>69801</v>
      </c>
      <c r="B31" s="96">
        <f t="shared" si="8"/>
        <v>72800</v>
      </c>
      <c r="C31" s="329">
        <f t="shared" si="6"/>
        <v>26</v>
      </c>
      <c r="D31" s="18">
        <v>72800</v>
      </c>
      <c r="E31" s="330">
        <f t="shared" si="0"/>
        <v>1024</v>
      </c>
      <c r="F31" s="331">
        <f t="shared" si="9"/>
        <v>2048</v>
      </c>
      <c r="G31" s="330">
        <f t="shared" si="2"/>
        <v>3072</v>
      </c>
      <c r="H31" s="332">
        <f t="shared" si="3"/>
        <v>4096</v>
      </c>
      <c r="I31" s="340">
        <f t="shared" si="4"/>
        <v>3298</v>
      </c>
      <c r="J31" s="341">
        <f t="shared" si="5"/>
        <v>550</v>
      </c>
    </row>
    <row r="32" spans="1:10">
      <c r="A32" s="96">
        <f t="shared" si="7"/>
        <v>72801</v>
      </c>
      <c r="B32" s="96">
        <f t="shared" si="8"/>
        <v>76500</v>
      </c>
      <c r="C32" s="335">
        <f t="shared" si="6"/>
        <v>27</v>
      </c>
      <c r="D32" s="348">
        <v>76500</v>
      </c>
      <c r="E32" s="342">
        <f>+ROUND(D32*0.0469*0.3,0)</f>
        <v>1076</v>
      </c>
      <c r="F32" s="338">
        <f t="shared" si="9"/>
        <v>2152</v>
      </c>
      <c r="G32" s="338">
        <f t="shared" si="2"/>
        <v>3228</v>
      </c>
      <c r="H32" s="339">
        <f t="shared" si="3"/>
        <v>4304</v>
      </c>
      <c r="I32" s="344">
        <f t="shared" si="4"/>
        <v>3466</v>
      </c>
      <c r="J32" s="345">
        <f t="shared" si="5"/>
        <v>578</v>
      </c>
    </row>
    <row r="33" spans="1:10">
      <c r="A33" s="96">
        <f t="shared" si="7"/>
        <v>76501</v>
      </c>
      <c r="B33" s="96">
        <f t="shared" si="8"/>
        <v>80200</v>
      </c>
      <c r="C33" s="335">
        <f t="shared" si="6"/>
        <v>28</v>
      </c>
      <c r="D33" s="348">
        <v>80200</v>
      </c>
      <c r="E33" s="342">
        <f t="shared" si="0"/>
        <v>1128</v>
      </c>
      <c r="F33" s="338">
        <f t="shared" si="9"/>
        <v>2256</v>
      </c>
      <c r="G33" s="338">
        <f t="shared" si="2"/>
        <v>3384</v>
      </c>
      <c r="H33" s="339">
        <f t="shared" si="3"/>
        <v>4512</v>
      </c>
      <c r="I33" s="340">
        <f t="shared" si="4"/>
        <v>3633</v>
      </c>
      <c r="J33" s="341">
        <f t="shared" si="5"/>
        <v>606</v>
      </c>
    </row>
    <row r="34" spans="1:10">
      <c r="A34" s="96">
        <f t="shared" si="7"/>
        <v>80201</v>
      </c>
      <c r="B34" s="96">
        <f t="shared" si="8"/>
        <v>83900</v>
      </c>
      <c r="C34" s="335">
        <f t="shared" si="6"/>
        <v>29</v>
      </c>
      <c r="D34" s="336">
        <v>83900</v>
      </c>
      <c r="E34" s="342">
        <f t="shared" si="0"/>
        <v>1180</v>
      </c>
      <c r="F34" s="338">
        <f t="shared" si="9"/>
        <v>2360</v>
      </c>
      <c r="G34" s="338">
        <f t="shared" si="2"/>
        <v>3540</v>
      </c>
      <c r="H34" s="339">
        <f t="shared" si="3"/>
        <v>4720</v>
      </c>
      <c r="I34" s="340">
        <f t="shared" si="4"/>
        <v>3801</v>
      </c>
      <c r="J34" s="341">
        <f t="shared" si="5"/>
        <v>634</v>
      </c>
    </row>
    <row r="35" spans="1:10">
      <c r="A35" s="96">
        <f t="shared" si="7"/>
        <v>83901</v>
      </c>
      <c r="B35" s="96">
        <f t="shared" si="8"/>
        <v>87600</v>
      </c>
      <c r="C35" s="329">
        <f t="shared" si="6"/>
        <v>30</v>
      </c>
      <c r="D35" s="18">
        <v>87600</v>
      </c>
      <c r="E35" s="330">
        <f t="shared" si="0"/>
        <v>1233</v>
      </c>
      <c r="F35" s="331">
        <f t="shared" si="9"/>
        <v>2466</v>
      </c>
      <c r="G35" s="331">
        <f t="shared" si="2"/>
        <v>3699</v>
      </c>
      <c r="H35" s="343">
        <f t="shared" si="3"/>
        <v>4932</v>
      </c>
      <c r="I35" s="340">
        <f t="shared" si="4"/>
        <v>3969</v>
      </c>
      <c r="J35" s="341">
        <f t="shared" si="5"/>
        <v>661</v>
      </c>
    </row>
    <row r="36" spans="1:10">
      <c r="A36" s="96">
        <f t="shared" si="7"/>
        <v>87601</v>
      </c>
      <c r="B36" s="96">
        <f t="shared" si="8"/>
        <v>92100</v>
      </c>
      <c r="C36" s="335">
        <f t="shared" si="6"/>
        <v>31</v>
      </c>
      <c r="D36" s="336">
        <v>92100</v>
      </c>
      <c r="E36" s="342">
        <f>+ROUND(D36*0.0469*0.3,0)</f>
        <v>1296</v>
      </c>
      <c r="F36" s="338">
        <f t="shared" si="9"/>
        <v>2592</v>
      </c>
      <c r="G36" s="342">
        <f t="shared" si="2"/>
        <v>3888</v>
      </c>
      <c r="H36" s="347">
        <f t="shared" si="3"/>
        <v>5184</v>
      </c>
      <c r="I36" s="344">
        <f t="shared" si="4"/>
        <v>4173</v>
      </c>
      <c r="J36" s="345">
        <f t="shared" si="5"/>
        <v>695</v>
      </c>
    </row>
    <row r="37" spans="1:10">
      <c r="A37" s="96">
        <f t="shared" si="7"/>
        <v>92101</v>
      </c>
      <c r="B37" s="96">
        <f t="shared" si="8"/>
        <v>96600</v>
      </c>
      <c r="C37" s="335">
        <f t="shared" si="6"/>
        <v>32</v>
      </c>
      <c r="D37" s="336">
        <v>96600</v>
      </c>
      <c r="E37" s="342">
        <f t="shared" si="0"/>
        <v>1359</v>
      </c>
      <c r="F37" s="338">
        <f t="shared" si="9"/>
        <v>2718</v>
      </c>
      <c r="G37" s="342">
        <f t="shared" si="2"/>
        <v>4077</v>
      </c>
      <c r="H37" s="347">
        <f t="shared" si="3"/>
        <v>5436</v>
      </c>
      <c r="I37" s="340">
        <f t="shared" si="4"/>
        <v>4377</v>
      </c>
      <c r="J37" s="341">
        <f t="shared" si="5"/>
        <v>729</v>
      </c>
    </row>
    <row r="38" spans="1:10">
      <c r="A38" s="96">
        <f t="shared" si="7"/>
        <v>96601</v>
      </c>
      <c r="B38" s="96">
        <f t="shared" si="8"/>
        <v>101100</v>
      </c>
      <c r="C38" s="335">
        <f t="shared" si="6"/>
        <v>33</v>
      </c>
      <c r="D38" s="336">
        <v>101100</v>
      </c>
      <c r="E38" s="342">
        <f t="shared" si="0"/>
        <v>1422</v>
      </c>
      <c r="F38" s="338">
        <f t="shared" si="9"/>
        <v>2844</v>
      </c>
      <c r="G38" s="342">
        <f t="shared" si="2"/>
        <v>4266</v>
      </c>
      <c r="H38" s="347">
        <f t="shared" si="3"/>
        <v>5688</v>
      </c>
      <c r="I38" s="340">
        <f t="shared" si="4"/>
        <v>4580</v>
      </c>
      <c r="J38" s="341">
        <f t="shared" si="5"/>
        <v>763</v>
      </c>
    </row>
    <row r="39" spans="1:10">
      <c r="A39" s="96">
        <f t="shared" si="7"/>
        <v>101101</v>
      </c>
      <c r="B39" s="96">
        <f t="shared" si="8"/>
        <v>105600</v>
      </c>
      <c r="C39" s="335">
        <f t="shared" si="6"/>
        <v>34</v>
      </c>
      <c r="D39" s="336">
        <v>105600</v>
      </c>
      <c r="E39" s="342">
        <f t="shared" si="0"/>
        <v>1486</v>
      </c>
      <c r="F39" s="338">
        <f t="shared" si="9"/>
        <v>2972</v>
      </c>
      <c r="G39" s="342">
        <f t="shared" si="2"/>
        <v>4458</v>
      </c>
      <c r="H39" s="347">
        <f t="shared" si="3"/>
        <v>5944</v>
      </c>
      <c r="I39" s="340">
        <f t="shared" si="4"/>
        <v>4784</v>
      </c>
      <c r="J39" s="341">
        <f t="shared" si="5"/>
        <v>797</v>
      </c>
    </row>
    <row r="40" spans="1:10">
      <c r="A40" s="96">
        <f t="shared" si="7"/>
        <v>105601</v>
      </c>
      <c r="B40" s="96">
        <f t="shared" si="8"/>
        <v>110100</v>
      </c>
      <c r="C40" s="329">
        <f t="shared" si="6"/>
        <v>35</v>
      </c>
      <c r="D40" s="18">
        <v>110100</v>
      </c>
      <c r="E40" s="330">
        <f t="shared" si="0"/>
        <v>1549</v>
      </c>
      <c r="F40" s="331">
        <f t="shared" si="9"/>
        <v>3098</v>
      </c>
      <c r="G40" s="330">
        <f t="shared" si="2"/>
        <v>4647</v>
      </c>
      <c r="H40" s="332">
        <f t="shared" si="3"/>
        <v>6196</v>
      </c>
      <c r="I40" s="340">
        <f t="shared" si="4"/>
        <v>4988</v>
      </c>
      <c r="J40" s="341">
        <f t="shared" si="5"/>
        <v>831</v>
      </c>
    </row>
    <row r="41" spans="1:10">
      <c r="A41" s="96">
        <f t="shared" si="7"/>
        <v>110101</v>
      </c>
      <c r="B41" s="96">
        <f t="shared" si="8"/>
        <v>115500</v>
      </c>
      <c r="C41" s="335">
        <f t="shared" si="6"/>
        <v>36</v>
      </c>
      <c r="D41" s="348">
        <v>115500</v>
      </c>
      <c r="E41" s="342">
        <f>+ROUND(D41*0.0469*0.3,0)</f>
        <v>1625</v>
      </c>
      <c r="F41" s="338">
        <f t="shared" si="9"/>
        <v>3250</v>
      </c>
      <c r="G41" s="338">
        <f t="shared" si="2"/>
        <v>4875</v>
      </c>
      <c r="H41" s="339">
        <f t="shared" si="3"/>
        <v>6500</v>
      </c>
      <c r="I41" s="344">
        <f t="shared" si="4"/>
        <v>5233</v>
      </c>
      <c r="J41" s="345">
        <f t="shared" si="5"/>
        <v>872</v>
      </c>
    </row>
    <row r="42" spans="1:10">
      <c r="A42" s="96">
        <f t="shared" si="7"/>
        <v>115501</v>
      </c>
      <c r="B42" s="96">
        <f t="shared" si="8"/>
        <v>120900</v>
      </c>
      <c r="C42" s="335">
        <f t="shared" si="6"/>
        <v>37</v>
      </c>
      <c r="D42" s="348">
        <v>120900</v>
      </c>
      <c r="E42" s="342">
        <f t="shared" si="0"/>
        <v>1701</v>
      </c>
      <c r="F42" s="338">
        <f t="shared" si="9"/>
        <v>3402</v>
      </c>
      <c r="G42" s="338">
        <f t="shared" si="2"/>
        <v>5103</v>
      </c>
      <c r="H42" s="339">
        <f t="shared" si="3"/>
        <v>6804</v>
      </c>
      <c r="I42" s="340">
        <f t="shared" si="4"/>
        <v>5477</v>
      </c>
      <c r="J42" s="341">
        <f t="shared" si="5"/>
        <v>913</v>
      </c>
    </row>
    <row r="43" spans="1:10">
      <c r="A43" s="96">
        <f t="shared" si="7"/>
        <v>120901</v>
      </c>
      <c r="B43" s="96">
        <f t="shared" si="8"/>
        <v>126300</v>
      </c>
      <c r="C43" s="335">
        <f t="shared" si="6"/>
        <v>38</v>
      </c>
      <c r="D43" s="336">
        <v>126300</v>
      </c>
      <c r="E43" s="342">
        <f t="shared" si="0"/>
        <v>1777</v>
      </c>
      <c r="F43" s="338">
        <f t="shared" si="9"/>
        <v>3554</v>
      </c>
      <c r="G43" s="338">
        <f t="shared" si="2"/>
        <v>5331</v>
      </c>
      <c r="H43" s="339">
        <f t="shared" si="3"/>
        <v>7108</v>
      </c>
      <c r="I43" s="340">
        <f t="shared" si="4"/>
        <v>5722</v>
      </c>
      <c r="J43" s="341">
        <f t="shared" si="5"/>
        <v>954</v>
      </c>
    </row>
    <row r="44" spans="1:10">
      <c r="A44" s="96">
        <f t="shared" si="7"/>
        <v>126301</v>
      </c>
      <c r="B44" s="96">
        <f t="shared" si="8"/>
        <v>131700</v>
      </c>
      <c r="C44" s="335">
        <f>+C43+1</f>
        <v>39</v>
      </c>
      <c r="D44" s="336">
        <v>131700</v>
      </c>
      <c r="E44" s="342">
        <f t="shared" si="0"/>
        <v>1853</v>
      </c>
      <c r="F44" s="338">
        <f t="shared" si="9"/>
        <v>3706</v>
      </c>
      <c r="G44" s="338">
        <f t="shared" si="2"/>
        <v>5559</v>
      </c>
      <c r="H44" s="339">
        <f t="shared" si="3"/>
        <v>7412</v>
      </c>
      <c r="I44" s="340">
        <f t="shared" si="4"/>
        <v>5967</v>
      </c>
      <c r="J44" s="341">
        <f t="shared" si="5"/>
        <v>994</v>
      </c>
    </row>
    <row r="45" spans="1:10">
      <c r="A45" s="96">
        <f t="shared" si="7"/>
        <v>131701</v>
      </c>
      <c r="B45" s="96">
        <f t="shared" si="8"/>
        <v>137100</v>
      </c>
      <c r="C45" s="335">
        <f t="shared" si="6"/>
        <v>40</v>
      </c>
      <c r="D45" s="348">
        <v>137100</v>
      </c>
      <c r="E45" s="342">
        <f t="shared" si="0"/>
        <v>1929</v>
      </c>
      <c r="F45" s="338">
        <f t="shared" si="9"/>
        <v>3858</v>
      </c>
      <c r="G45" s="338">
        <f t="shared" si="2"/>
        <v>5787</v>
      </c>
      <c r="H45" s="339">
        <f t="shared" si="3"/>
        <v>7716</v>
      </c>
      <c r="I45" s="340">
        <f t="shared" si="4"/>
        <v>6211</v>
      </c>
      <c r="J45" s="341">
        <f t="shared" si="5"/>
        <v>1035</v>
      </c>
    </row>
    <row r="46" spans="1:10">
      <c r="A46" s="96">
        <f t="shared" si="7"/>
        <v>137101</v>
      </c>
      <c r="B46" s="96">
        <f t="shared" si="8"/>
        <v>142500</v>
      </c>
      <c r="C46" s="335">
        <f t="shared" si="6"/>
        <v>41</v>
      </c>
      <c r="D46" s="348">
        <v>142500</v>
      </c>
      <c r="E46" s="342">
        <f>+ROUND(D46*0.0469*0.3,0)</f>
        <v>2005</v>
      </c>
      <c r="F46" s="338">
        <f t="shared" si="9"/>
        <v>4010</v>
      </c>
      <c r="G46" s="338">
        <f t="shared" si="2"/>
        <v>6015</v>
      </c>
      <c r="H46" s="339">
        <f t="shared" si="3"/>
        <v>8020</v>
      </c>
      <c r="I46" s="340">
        <f t="shared" si="4"/>
        <v>6456</v>
      </c>
      <c r="J46" s="341">
        <f t="shared" si="5"/>
        <v>1076</v>
      </c>
    </row>
    <row r="47" spans="1:10">
      <c r="A47" s="96">
        <f t="shared" si="7"/>
        <v>142501</v>
      </c>
      <c r="B47" s="96">
        <f t="shared" si="8"/>
        <v>147900</v>
      </c>
      <c r="C47" s="335">
        <f t="shared" si="6"/>
        <v>42</v>
      </c>
      <c r="D47" s="336">
        <v>147900</v>
      </c>
      <c r="E47" s="342">
        <f t="shared" si="0"/>
        <v>2081</v>
      </c>
      <c r="F47" s="338">
        <f t="shared" si="9"/>
        <v>4162</v>
      </c>
      <c r="G47" s="338">
        <f t="shared" si="2"/>
        <v>6243</v>
      </c>
      <c r="H47" s="339">
        <f t="shared" si="3"/>
        <v>8324</v>
      </c>
      <c r="I47" s="340">
        <f t="shared" si="4"/>
        <v>6701</v>
      </c>
      <c r="J47" s="341">
        <f t="shared" si="5"/>
        <v>1117</v>
      </c>
    </row>
    <row r="48" spans="1:10">
      <c r="A48" s="96">
        <f t="shared" si="7"/>
        <v>147901</v>
      </c>
      <c r="B48" s="96">
        <f t="shared" si="8"/>
        <v>150000</v>
      </c>
      <c r="C48" s="329">
        <f>+C47+1</f>
        <v>43</v>
      </c>
      <c r="D48" s="18">
        <v>150000</v>
      </c>
      <c r="E48" s="330">
        <f t="shared" si="0"/>
        <v>2111</v>
      </c>
      <c r="F48" s="331">
        <f t="shared" si="9"/>
        <v>4222</v>
      </c>
      <c r="G48" s="331">
        <f t="shared" si="2"/>
        <v>6333</v>
      </c>
      <c r="H48" s="343">
        <f t="shared" si="3"/>
        <v>8444</v>
      </c>
      <c r="I48" s="333">
        <f t="shared" si="4"/>
        <v>6796</v>
      </c>
      <c r="J48" s="334">
        <f t="shared" si="5"/>
        <v>1133</v>
      </c>
    </row>
    <row r="49" spans="1:10">
      <c r="A49" s="96">
        <f t="shared" si="7"/>
        <v>150001</v>
      </c>
      <c r="B49" s="96">
        <f t="shared" si="8"/>
        <v>156400</v>
      </c>
      <c r="C49" s="335">
        <f t="shared" si="6"/>
        <v>44</v>
      </c>
      <c r="D49" s="348">
        <v>156400</v>
      </c>
      <c r="E49" s="342">
        <f>+ROUND(D49*0.0469*0.3,0)</f>
        <v>2201</v>
      </c>
      <c r="F49" s="338">
        <f t="shared" si="9"/>
        <v>4402</v>
      </c>
      <c r="G49" s="338">
        <f t="shared" si="2"/>
        <v>6603</v>
      </c>
      <c r="H49" s="339">
        <f t="shared" si="3"/>
        <v>8804</v>
      </c>
      <c r="I49" s="344">
        <f t="shared" si="4"/>
        <v>7086</v>
      </c>
      <c r="J49" s="345">
        <f t="shared" si="5"/>
        <v>1181</v>
      </c>
    </row>
    <row r="50" spans="1:10">
      <c r="A50" s="96">
        <f t="shared" si="7"/>
        <v>156401</v>
      </c>
      <c r="B50" s="96">
        <f t="shared" si="8"/>
        <v>162800</v>
      </c>
      <c r="C50" s="335">
        <f t="shared" si="6"/>
        <v>45</v>
      </c>
      <c r="D50" s="348">
        <v>162800</v>
      </c>
      <c r="E50" s="342">
        <f t="shared" si="0"/>
        <v>2291</v>
      </c>
      <c r="F50" s="338">
        <f t="shared" si="9"/>
        <v>4582</v>
      </c>
      <c r="G50" s="338">
        <f t="shared" si="2"/>
        <v>6873</v>
      </c>
      <c r="H50" s="339">
        <f t="shared" si="3"/>
        <v>9164</v>
      </c>
      <c r="I50" s="340">
        <f t="shared" si="4"/>
        <v>7376</v>
      </c>
      <c r="J50" s="341">
        <f t="shared" si="5"/>
        <v>1229</v>
      </c>
    </row>
    <row r="51" spans="1:10">
      <c r="A51" s="96">
        <f t="shared" si="7"/>
        <v>162801</v>
      </c>
      <c r="B51" s="96">
        <f t="shared" si="8"/>
        <v>169200</v>
      </c>
      <c r="C51" s="335">
        <f t="shared" si="6"/>
        <v>46</v>
      </c>
      <c r="D51" s="336">
        <v>169200</v>
      </c>
      <c r="E51" s="342">
        <f t="shared" si="0"/>
        <v>2381</v>
      </c>
      <c r="F51" s="338">
        <f t="shared" si="9"/>
        <v>4762</v>
      </c>
      <c r="G51" s="338">
        <f t="shared" si="2"/>
        <v>7143</v>
      </c>
      <c r="H51" s="339">
        <f t="shared" si="3"/>
        <v>9524</v>
      </c>
      <c r="I51" s="340">
        <f t="shared" si="4"/>
        <v>7666</v>
      </c>
      <c r="J51" s="341">
        <f t="shared" si="5"/>
        <v>1278</v>
      </c>
    </row>
    <row r="52" spans="1:10">
      <c r="A52" s="96">
        <f t="shared" si="7"/>
        <v>169201</v>
      </c>
      <c r="B52" s="96">
        <f t="shared" si="8"/>
        <v>175600</v>
      </c>
      <c r="C52" s="335">
        <f>+C51+1</f>
        <v>47</v>
      </c>
      <c r="D52" s="336">
        <v>175600</v>
      </c>
      <c r="E52" s="342">
        <f t="shared" si="0"/>
        <v>2471</v>
      </c>
      <c r="F52" s="338">
        <f t="shared" si="9"/>
        <v>4942</v>
      </c>
      <c r="G52" s="338">
        <f t="shared" si="2"/>
        <v>7413</v>
      </c>
      <c r="H52" s="339">
        <f t="shared" si="3"/>
        <v>9884</v>
      </c>
      <c r="I52" s="340">
        <f t="shared" si="4"/>
        <v>7956</v>
      </c>
      <c r="J52" s="341">
        <f t="shared" si="5"/>
        <v>1326</v>
      </c>
    </row>
    <row r="53" spans="1:10" ht="17.25" thickBot="1">
      <c r="A53" s="96">
        <f t="shared" si="7"/>
        <v>175601</v>
      </c>
      <c r="B53" s="96">
        <f t="shared" si="8"/>
        <v>182000</v>
      </c>
      <c r="C53" s="349">
        <f t="shared" si="6"/>
        <v>48</v>
      </c>
      <c r="D53" s="30">
        <v>182000</v>
      </c>
      <c r="E53" s="350">
        <f t="shared" si="0"/>
        <v>2561</v>
      </c>
      <c r="F53" s="351">
        <f t="shared" si="9"/>
        <v>5122</v>
      </c>
      <c r="G53" s="351">
        <f t="shared" si="2"/>
        <v>7683</v>
      </c>
      <c r="H53" s="352">
        <f t="shared" si="3"/>
        <v>10244</v>
      </c>
      <c r="I53" s="353">
        <f t="shared" si="4"/>
        <v>8246</v>
      </c>
      <c r="J53" s="354">
        <f t="shared" si="5"/>
        <v>1374</v>
      </c>
    </row>
    <row r="54" spans="1:10">
      <c r="A54" s="125"/>
      <c r="B54" s="125"/>
      <c r="C54" s="355" t="s">
        <v>317</v>
      </c>
      <c r="D54" s="355"/>
      <c r="E54" s="355"/>
      <c r="F54" s="355"/>
      <c r="G54" s="355"/>
      <c r="H54" s="355"/>
      <c r="I54" s="355"/>
      <c r="J54" s="356" t="s">
        <v>17</v>
      </c>
    </row>
    <row r="55" spans="1:10">
      <c r="A55" s="125"/>
      <c r="B55" s="125"/>
      <c r="C55" s="355"/>
      <c r="D55" s="355"/>
      <c r="E55" s="355"/>
      <c r="F55" s="355"/>
      <c r="G55" s="355"/>
      <c r="H55" s="355"/>
      <c r="I55" s="355"/>
      <c r="J55" s="356"/>
    </row>
    <row r="56" spans="1:10" ht="17.100000000000001" customHeight="1">
      <c r="A56" s="125"/>
      <c r="B56" s="125"/>
      <c r="C56" s="429" t="s">
        <v>318</v>
      </c>
      <c r="D56" s="429"/>
      <c r="E56" s="429"/>
      <c r="F56" s="429"/>
      <c r="G56" s="429"/>
      <c r="H56" s="429"/>
      <c r="I56" s="429"/>
      <c r="J56" s="324"/>
    </row>
    <row r="57" spans="1:10" ht="17.100000000000001" customHeight="1">
      <c r="A57" s="125"/>
      <c r="B57" s="125"/>
      <c r="C57" s="429" t="s">
        <v>133</v>
      </c>
      <c r="D57" s="429"/>
      <c r="E57" s="429"/>
      <c r="F57" s="429"/>
      <c r="G57" s="429"/>
      <c r="H57" s="429"/>
      <c r="I57" s="429"/>
      <c r="J57" s="355"/>
    </row>
    <row r="58" spans="1:10" s="128" customFormat="1" ht="16.5" customHeight="1">
      <c r="A58" s="125"/>
      <c r="B58" s="125"/>
      <c r="C58" s="429" t="s">
        <v>134</v>
      </c>
      <c r="D58" s="429"/>
      <c r="E58" s="429"/>
      <c r="F58" s="429"/>
      <c r="G58" s="429"/>
      <c r="H58" s="429"/>
      <c r="I58" s="429"/>
      <c r="J58" s="355"/>
    </row>
    <row r="59" spans="1:10" ht="16.5" customHeight="1">
      <c r="A59" s="125"/>
      <c r="B59" s="125"/>
      <c r="C59" s="430" t="s">
        <v>134</v>
      </c>
      <c r="D59" s="430"/>
      <c r="E59" s="430"/>
      <c r="F59" s="430"/>
      <c r="G59" s="430"/>
      <c r="H59" s="430"/>
      <c r="I59" s="430"/>
      <c r="J59" s="126"/>
    </row>
    <row r="60" spans="1:10">
      <c r="C60" s="129"/>
      <c r="D60" s="129"/>
      <c r="E60" s="129"/>
      <c r="F60" s="129"/>
      <c r="G60" s="129"/>
      <c r="H60" s="129"/>
      <c r="I60" s="129"/>
      <c r="J60" s="88"/>
    </row>
    <row r="61" spans="1:10">
      <c r="C61" s="88"/>
      <c r="D61" s="88"/>
      <c r="E61" s="88"/>
      <c r="F61" s="88"/>
      <c r="G61" s="88"/>
      <c r="H61" s="88"/>
      <c r="I61" s="88"/>
      <c r="J61" s="88"/>
    </row>
    <row r="62" spans="1:10">
      <c r="C62" s="88"/>
      <c r="D62" s="88"/>
      <c r="E62" s="88"/>
      <c r="F62" s="88"/>
      <c r="G62" s="88"/>
      <c r="H62" s="88"/>
      <c r="I62" s="88"/>
      <c r="J62" s="88"/>
    </row>
    <row r="63" spans="1:10">
      <c r="C63" s="88"/>
      <c r="D63" s="88"/>
      <c r="E63" s="88"/>
      <c r="F63" s="88"/>
      <c r="G63" s="88"/>
      <c r="H63" s="88"/>
      <c r="I63" s="88"/>
      <c r="J63" s="88"/>
    </row>
  </sheetData>
  <sheetProtection algorithmName="SHA-512" hashValue="l3kPHRvvmDhKEMyuqon0QzI5mQ/NBTx2MIiNAI3y/g1gnYeYVn9TcV58MHO8cubVOKnF1xdh1F0AYX9lEnsZXg==" saltValue="ZOHmErL48kh1zcWjY8v7Vw==" spinCount="100000" sheet="1" objects="1" scenarios="1" selectLockedCells="1" selectUnlockedCells="1"/>
  <mergeCells count="9">
    <mergeCell ref="J4:J5"/>
    <mergeCell ref="C57:I57"/>
    <mergeCell ref="C58:I58"/>
    <mergeCell ref="C59:I59"/>
    <mergeCell ref="C56:I56"/>
    <mergeCell ref="C4:C5"/>
    <mergeCell ref="D4:D5"/>
    <mergeCell ref="E4:H4"/>
    <mergeCell ref="I4:I5"/>
  </mergeCells>
  <phoneticPr fontId="12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BE42"/>
  <sheetViews>
    <sheetView zoomScale="60" zoomScaleNormal="60" workbookViewId="0">
      <pane xSplit="1" ySplit="6" topLeftCell="B7" activePane="bottomRight" state="frozen"/>
      <selection activeCell="D60" sqref="D60"/>
      <selection pane="topRight" activeCell="D60" sqref="D60"/>
      <selection pane="bottomLeft" activeCell="D60" sqref="D60"/>
      <selection pane="bottomRight" sqref="A1:XFD1048576"/>
    </sheetView>
  </sheetViews>
  <sheetFormatPr defaultRowHeight="16.5"/>
  <cols>
    <col min="1" max="1" width="8.875" style="140" customWidth="1"/>
    <col min="2" max="29" width="6.625" style="140" customWidth="1"/>
    <col min="30" max="253" width="8.75" style="140"/>
    <col min="254" max="254" width="8.875" style="140" customWidth="1"/>
    <col min="255" max="282" width="6.625" style="140" customWidth="1"/>
    <col min="283" max="283" width="3.25" style="140" customWidth="1"/>
    <col min="284" max="509" width="8.75" style="140"/>
    <col min="510" max="510" width="8.875" style="140" customWidth="1"/>
    <col min="511" max="538" width="6.625" style="140" customWidth="1"/>
    <col min="539" max="539" width="3.25" style="140" customWidth="1"/>
    <col min="540" max="765" width="8.75" style="140"/>
    <col min="766" max="766" width="8.875" style="140" customWidth="1"/>
    <col min="767" max="794" width="6.625" style="140" customWidth="1"/>
    <col min="795" max="795" width="3.25" style="140" customWidth="1"/>
    <col min="796" max="1021" width="8.75" style="140"/>
    <col min="1022" max="1022" width="8.875" style="140" customWidth="1"/>
    <col min="1023" max="1050" width="6.625" style="140" customWidth="1"/>
    <col min="1051" max="1051" width="3.25" style="140" customWidth="1"/>
    <col min="1052" max="1277" width="8.75" style="140"/>
    <col min="1278" max="1278" width="8.875" style="140" customWidth="1"/>
    <col min="1279" max="1306" width="6.625" style="140" customWidth="1"/>
    <col min="1307" max="1307" width="3.25" style="140" customWidth="1"/>
    <col min="1308" max="1533" width="8.75" style="140"/>
    <col min="1534" max="1534" width="8.875" style="140" customWidth="1"/>
    <col min="1535" max="1562" width="6.625" style="140" customWidth="1"/>
    <col min="1563" max="1563" width="3.25" style="140" customWidth="1"/>
    <col min="1564" max="1789" width="8.75" style="140"/>
    <col min="1790" max="1790" width="8.875" style="140" customWidth="1"/>
    <col min="1791" max="1818" width="6.625" style="140" customWidth="1"/>
    <col min="1819" max="1819" width="3.25" style="140" customWidth="1"/>
    <col min="1820" max="2045" width="8.75" style="140"/>
    <col min="2046" max="2046" width="8.875" style="140" customWidth="1"/>
    <col min="2047" max="2074" width="6.625" style="140" customWidth="1"/>
    <col min="2075" max="2075" width="3.25" style="140" customWidth="1"/>
    <col min="2076" max="2301" width="8.75" style="140"/>
    <col min="2302" max="2302" width="8.875" style="140" customWidth="1"/>
    <col min="2303" max="2330" width="6.625" style="140" customWidth="1"/>
    <col min="2331" max="2331" width="3.25" style="140" customWidth="1"/>
    <col min="2332" max="2557" width="8.75" style="140"/>
    <col min="2558" max="2558" width="8.875" style="140" customWidth="1"/>
    <col min="2559" max="2586" width="6.625" style="140" customWidth="1"/>
    <col min="2587" max="2587" width="3.25" style="140" customWidth="1"/>
    <col min="2588" max="2813" width="8.75" style="140"/>
    <col min="2814" max="2814" width="8.875" style="140" customWidth="1"/>
    <col min="2815" max="2842" width="6.625" style="140" customWidth="1"/>
    <col min="2843" max="2843" width="3.25" style="140" customWidth="1"/>
    <col min="2844" max="3069" width="8.75" style="140"/>
    <col min="3070" max="3070" width="8.875" style="140" customWidth="1"/>
    <col min="3071" max="3098" width="6.625" style="140" customWidth="1"/>
    <col min="3099" max="3099" width="3.25" style="140" customWidth="1"/>
    <col min="3100" max="3325" width="8.75" style="140"/>
    <col min="3326" max="3326" width="8.875" style="140" customWidth="1"/>
    <col min="3327" max="3354" width="6.625" style="140" customWidth="1"/>
    <col min="3355" max="3355" width="3.25" style="140" customWidth="1"/>
    <col min="3356" max="3581" width="8.75" style="140"/>
    <col min="3582" max="3582" width="8.875" style="140" customWidth="1"/>
    <col min="3583" max="3610" width="6.625" style="140" customWidth="1"/>
    <col min="3611" max="3611" width="3.25" style="140" customWidth="1"/>
    <col min="3612" max="3837" width="8.75" style="140"/>
    <col min="3838" max="3838" width="8.875" style="140" customWidth="1"/>
    <col min="3839" max="3866" width="6.625" style="140" customWidth="1"/>
    <col min="3867" max="3867" width="3.25" style="140" customWidth="1"/>
    <col min="3868" max="4093" width="8.75" style="140"/>
    <col min="4094" max="4094" width="8.875" style="140" customWidth="1"/>
    <col min="4095" max="4122" width="6.625" style="140" customWidth="1"/>
    <col min="4123" max="4123" width="3.25" style="140" customWidth="1"/>
    <col min="4124" max="4349" width="8.75" style="140"/>
    <col min="4350" max="4350" width="8.875" style="140" customWidth="1"/>
    <col min="4351" max="4378" width="6.625" style="140" customWidth="1"/>
    <col min="4379" max="4379" width="3.25" style="140" customWidth="1"/>
    <col min="4380" max="4605" width="8.75" style="140"/>
    <col min="4606" max="4606" width="8.875" style="140" customWidth="1"/>
    <col min="4607" max="4634" width="6.625" style="140" customWidth="1"/>
    <col min="4635" max="4635" width="3.25" style="140" customWidth="1"/>
    <col min="4636" max="4861" width="8.75" style="140"/>
    <col min="4862" max="4862" width="8.875" style="140" customWidth="1"/>
    <col min="4863" max="4890" width="6.625" style="140" customWidth="1"/>
    <col min="4891" max="4891" width="3.25" style="140" customWidth="1"/>
    <col min="4892" max="5117" width="8.75" style="140"/>
    <col min="5118" max="5118" width="8.875" style="140" customWidth="1"/>
    <col min="5119" max="5146" width="6.625" style="140" customWidth="1"/>
    <col min="5147" max="5147" width="3.25" style="140" customWidth="1"/>
    <col min="5148" max="5373" width="8.75" style="140"/>
    <col min="5374" max="5374" width="8.875" style="140" customWidth="1"/>
    <col min="5375" max="5402" width="6.625" style="140" customWidth="1"/>
    <col min="5403" max="5403" width="3.25" style="140" customWidth="1"/>
    <col min="5404" max="5629" width="8.75" style="140"/>
    <col min="5630" max="5630" width="8.875" style="140" customWidth="1"/>
    <col min="5631" max="5658" width="6.625" style="140" customWidth="1"/>
    <col min="5659" max="5659" width="3.25" style="140" customWidth="1"/>
    <col min="5660" max="5885" width="8.75" style="140"/>
    <col min="5886" max="5886" width="8.875" style="140" customWidth="1"/>
    <col min="5887" max="5914" width="6.625" style="140" customWidth="1"/>
    <col min="5915" max="5915" width="3.25" style="140" customWidth="1"/>
    <col min="5916" max="6141" width="8.75" style="140"/>
    <col min="6142" max="6142" width="8.875" style="140" customWidth="1"/>
    <col min="6143" max="6170" width="6.625" style="140" customWidth="1"/>
    <col min="6171" max="6171" width="3.25" style="140" customWidth="1"/>
    <col min="6172" max="6397" width="8.75" style="140"/>
    <col min="6398" max="6398" width="8.875" style="140" customWidth="1"/>
    <col min="6399" max="6426" width="6.625" style="140" customWidth="1"/>
    <col min="6427" max="6427" width="3.25" style="140" customWidth="1"/>
    <col min="6428" max="6653" width="8.75" style="140"/>
    <col min="6654" max="6654" width="8.875" style="140" customWidth="1"/>
    <col min="6655" max="6682" width="6.625" style="140" customWidth="1"/>
    <col min="6683" max="6683" width="3.25" style="140" customWidth="1"/>
    <col min="6684" max="6909" width="8.75" style="140"/>
    <col min="6910" max="6910" width="8.875" style="140" customWidth="1"/>
    <col min="6911" max="6938" width="6.625" style="140" customWidth="1"/>
    <col min="6939" max="6939" width="3.25" style="140" customWidth="1"/>
    <col min="6940" max="7165" width="8.75" style="140"/>
    <col min="7166" max="7166" width="8.875" style="140" customWidth="1"/>
    <col min="7167" max="7194" width="6.625" style="140" customWidth="1"/>
    <col min="7195" max="7195" width="3.25" style="140" customWidth="1"/>
    <col min="7196" max="7421" width="8.75" style="140"/>
    <col min="7422" max="7422" width="8.875" style="140" customWidth="1"/>
    <col min="7423" max="7450" width="6.625" style="140" customWidth="1"/>
    <col min="7451" max="7451" width="3.25" style="140" customWidth="1"/>
    <col min="7452" max="7677" width="8.75" style="140"/>
    <col min="7678" max="7678" width="8.875" style="140" customWidth="1"/>
    <col min="7679" max="7706" width="6.625" style="140" customWidth="1"/>
    <col min="7707" max="7707" width="3.25" style="140" customWidth="1"/>
    <col min="7708" max="7933" width="8.75" style="140"/>
    <col min="7934" max="7934" width="8.875" style="140" customWidth="1"/>
    <col min="7935" max="7962" width="6.625" style="140" customWidth="1"/>
    <col min="7963" max="7963" width="3.25" style="140" customWidth="1"/>
    <col min="7964" max="8189" width="8.75" style="140"/>
    <col min="8190" max="8190" width="8.875" style="140" customWidth="1"/>
    <col min="8191" max="8218" width="6.625" style="140" customWidth="1"/>
    <col min="8219" max="8219" width="3.25" style="140" customWidth="1"/>
    <col min="8220" max="8445" width="8.75" style="140"/>
    <col min="8446" max="8446" width="8.875" style="140" customWidth="1"/>
    <col min="8447" max="8474" width="6.625" style="140" customWidth="1"/>
    <col min="8475" max="8475" width="3.25" style="140" customWidth="1"/>
    <col min="8476" max="8701" width="8.75" style="140"/>
    <col min="8702" max="8702" width="8.875" style="140" customWidth="1"/>
    <col min="8703" max="8730" width="6.625" style="140" customWidth="1"/>
    <col min="8731" max="8731" width="3.25" style="140" customWidth="1"/>
    <col min="8732" max="8957" width="8.75" style="140"/>
    <col min="8958" max="8958" width="8.875" style="140" customWidth="1"/>
    <col min="8959" max="8986" width="6.625" style="140" customWidth="1"/>
    <col min="8987" max="8987" width="3.25" style="140" customWidth="1"/>
    <col min="8988" max="9213" width="8.75" style="140"/>
    <col min="9214" max="9214" width="8.875" style="140" customWidth="1"/>
    <col min="9215" max="9242" width="6.625" style="140" customWidth="1"/>
    <col min="9243" max="9243" width="3.25" style="140" customWidth="1"/>
    <col min="9244" max="9469" width="8.75" style="140"/>
    <col min="9470" max="9470" width="8.875" style="140" customWidth="1"/>
    <col min="9471" max="9498" width="6.625" style="140" customWidth="1"/>
    <col min="9499" max="9499" width="3.25" style="140" customWidth="1"/>
    <col min="9500" max="9725" width="8.75" style="140"/>
    <col min="9726" max="9726" width="8.875" style="140" customWidth="1"/>
    <col min="9727" max="9754" width="6.625" style="140" customWidth="1"/>
    <col min="9755" max="9755" width="3.25" style="140" customWidth="1"/>
    <col min="9756" max="9981" width="8.75" style="140"/>
    <col min="9982" max="9982" width="8.875" style="140" customWidth="1"/>
    <col min="9983" max="10010" width="6.625" style="140" customWidth="1"/>
    <col min="10011" max="10011" width="3.25" style="140" customWidth="1"/>
    <col min="10012" max="10237" width="8.75" style="140"/>
    <col min="10238" max="10238" width="8.875" style="140" customWidth="1"/>
    <col min="10239" max="10266" width="6.625" style="140" customWidth="1"/>
    <col min="10267" max="10267" width="3.25" style="140" customWidth="1"/>
    <col min="10268" max="10493" width="8.75" style="140"/>
    <col min="10494" max="10494" width="8.875" style="140" customWidth="1"/>
    <col min="10495" max="10522" width="6.625" style="140" customWidth="1"/>
    <col min="10523" max="10523" width="3.25" style="140" customWidth="1"/>
    <col min="10524" max="10749" width="8.75" style="140"/>
    <col min="10750" max="10750" width="8.875" style="140" customWidth="1"/>
    <col min="10751" max="10778" width="6.625" style="140" customWidth="1"/>
    <col min="10779" max="10779" width="3.25" style="140" customWidth="1"/>
    <col min="10780" max="11005" width="8.75" style="140"/>
    <col min="11006" max="11006" width="8.875" style="140" customWidth="1"/>
    <col min="11007" max="11034" width="6.625" style="140" customWidth="1"/>
    <col min="11035" max="11035" width="3.25" style="140" customWidth="1"/>
    <col min="11036" max="11261" width="8.75" style="140"/>
    <col min="11262" max="11262" width="8.875" style="140" customWidth="1"/>
    <col min="11263" max="11290" width="6.625" style="140" customWidth="1"/>
    <col min="11291" max="11291" width="3.25" style="140" customWidth="1"/>
    <col min="11292" max="11517" width="8.75" style="140"/>
    <col min="11518" max="11518" width="8.875" style="140" customWidth="1"/>
    <col min="11519" max="11546" width="6.625" style="140" customWidth="1"/>
    <col min="11547" max="11547" width="3.25" style="140" customWidth="1"/>
    <col min="11548" max="11773" width="8.75" style="140"/>
    <col min="11774" max="11774" width="8.875" style="140" customWidth="1"/>
    <col min="11775" max="11802" width="6.625" style="140" customWidth="1"/>
    <col min="11803" max="11803" width="3.25" style="140" customWidth="1"/>
    <col min="11804" max="12029" width="8.75" style="140"/>
    <col min="12030" max="12030" width="8.875" style="140" customWidth="1"/>
    <col min="12031" max="12058" width="6.625" style="140" customWidth="1"/>
    <col min="12059" max="12059" width="3.25" style="140" customWidth="1"/>
    <col min="12060" max="12285" width="8.75" style="140"/>
    <col min="12286" max="12286" width="8.875" style="140" customWidth="1"/>
    <col min="12287" max="12314" width="6.625" style="140" customWidth="1"/>
    <col min="12315" max="12315" width="3.25" style="140" customWidth="1"/>
    <col min="12316" max="12541" width="8.75" style="140"/>
    <col min="12542" max="12542" width="8.875" style="140" customWidth="1"/>
    <col min="12543" max="12570" width="6.625" style="140" customWidth="1"/>
    <col min="12571" max="12571" width="3.25" style="140" customWidth="1"/>
    <col min="12572" max="12797" width="8.75" style="140"/>
    <col min="12798" max="12798" width="8.875" style="140" customWidth="1"/>
    <col min="12799" max="12826" width="6.625" style="140" customWidth="1"/>
    <col min="12827" max="12827" width="3.25" style="140" customWidth="1"/>
    <col min="12828" max="13053" width="8.75" style="140"/>
    <col min="13054" max="13054" width="8.875" style="140" customWidth="1"/>
    <col min="13055" max="13082" width="6.625" style="140" customWidth="1"/>
    <col min="13083" max="13083" width="3.25" style="140" customWidth="1"/>
    <col min="13084" max="13309" width="8.75" style="140"/>
    <col min="13310" max="13310" width="8.875" style="140" customWidth="1"/>
    <col min="13311" max="13338" width="6.625" style="140" customWidth="1"/>
    <col min="13339" max="13339" width="3.25" style="140" customWidth="1"/>
    <col min="13340" max="13565" width="8.75" style="140"/>
    <col min="13566" max="13566" width="8.875" style="140" customWidth="1"/>
    <col min="13567" max="13594" width="6.625" style="140" customWidth="1"/>
    <col min="13595" max="13595" width="3.25" style="140" customWidth="1"/>
    <col min="13596" max="13821" width="8.75" style="140"/>
    <col min="13822" max="13822" width="8.875" style="140" customWidth="1"/>
    <col min="13823" max="13850" width="6.625" style="140" customWidth="1"/>
    <col min="13851" max="13851" width="3.25" style="140" customWidth="1"/>
    <col min="13852" max="14077" width="8.75" style="140"/>
    <col min="14078" max="14078" width="8.875" style="140" customWidth="1"/>
    <col min="14079" max="14106" width="6.625" style="140" customWidth="1"/>
    <col min="14107" max="14107" width="3.25" style="140" customWidth="1"/>
    <col min="14108" max="14333" width="8.75" style="140"/>
    <col min="14334" max="14334" width="8.875" style="140" customWidth="1"/>
    <col min="14335" max="14362" width="6.625" style="140" customWidth="1"/>
    <col min="14363" max="14363" width="3.25" style="140" customWidth="1"/>
    <col min="14364" max="14589" width="8.75" style="140"/>
    <col min="14590" max="14590" width="8.875" style="140" customWidth="1"/>
    <col min="14591" max="14618" width="6.625" style="140" customWidth="1"/>
    <col min="14619" max="14619" width="3.25" style="140" customWidth="1"/>
    <col min="14620" max="14845" width="8.75" style="140"/>
    <col min="14846" max="14846" width="8.875" style="140" customWidth="1"/>
    <col min="14847" max="14874" width="6.625" style="140" customWidth="1"/>
    <col min="14875" max="14875" width="3.25" style="140" customWidth="1"/>
    <col min="14876" max="15101" width="8.75" style="140"/>
    <col min="15102" max="15102" width="8.875" style="140" customWidth="1"/>
    <col min="15103" max="15130" width="6.625" style="140" customWidth="1"/>
    <col min="15131" max="15131" width="3.25" style="140" customWidth="1"/>
    <col min="15132" max="15357" width="8.75" style="140"/>
    <col min="15358" max="15358" width="8.875" style="140" customWidth="1"/>
    <col min="15359" max="15386" width="6.625" style="140" customWidth="1"/>
    <col min="15387" max="15387" width="3.25" style="140" customWidth="1"/>
    <col min="15388" max="15613" width="8.75" style="140"/>
    <col min="15614" max="15614" width="8.875" style="140" customWidth="1"/>
    <col min="15615" max="15642" width="6.625" style="140" customWidth="1"/>
    <col min="15643" max="15643" width="3.25" style="140" customWidth="1"/>
    <col min="15644" max="15869" width="8.75" style="140"/>
    <col min="15870" max="15870" width="8.875" style="140" customWidth="1"/>
    <col min="15871" max="15898" width="6.625" style="140" customWidth="1"/>
    <col min="15899" max="15899" width="3.25" style="140" customWidth="1"/>
    <col min="15900" max="16125" width="8.75" style="140"/>
    <col min="16126" max="16126" width="8.875" style="140" customWidth="1"/>
    <col min="16127" max="16154" width="6.625" style="140" customWidth="1"/>
    <col min="16155" max="16155" width="3.25" style="140" customWidth="1"/>
    <col min="16156" max="16384" width="8.75" style="140"/>
  </cols>
  <sheetData>
    <row r="1" spans="1:57" s="132" customFormat="1" ht="12" hidden="1">
      <c r="A1" s="130" t="s">
        <v>55</v>
      </c>
      <c r="B1" s="131">
        <v>1</v>
      </c>
      <c r="C1" s="131"/>
      <c r="D1" s="131">
        <f>B5+1</f>
        <v>11101</v>
      </c>
      <c r="E1" s="131"/>
      <c r="F1" s="131">
        <f>D5+1</f>
        <v>12541</v>
      </c>
      <c r="G1" s="131"/>
      <c r="H1" s="131">
        <f t="shared" ref="H1" si="0">F5+1</f>
        <v>13501</v>
      </c>
      <c r="I1" s="131"/>
      <c r="J1" s="131">
        <f t="shared" ref="J1" si="1">H5+1</f>
        <v>15841</v>
      </c>
      <c r="K1" s="131"/>
      <c r="L1" s="131">
        <f t="shared" ref="L1" si="2">J5+1</f>
        <v>16501</v>
      </c>
      <c r="M1" s="131"/>
      <c r="N1" s="131">
        <f t="shared" ref="N1" si="3">L5+1</f>
        <v>17281</v>
      </c>
      <c r="O1" s="131"/>
      <c r="P1" s="131">
        <f t="shared" ref="P1" si="4">N5+1</f>
        <v>17881</v>
      </c>
      <c r="Q1" s="131"/>
      <c r="R1" s="131">
        <f t="shared" ref="R1" si="5">P5+1</f>
        <v>19048</v>
      </c>
      <c r="S1" s="131"/>
      <c r="T1" s="131">
        <f t="shared" ref="T1" si="6">R5+1</f>
        <v>20009</v>
      </c>
      <c r="U1" s="131"/>
      <c r="V1" s="131">
        <f t="shared" ref="V1" si="7">T5+1</f>
        <v>21010</v>
      </c>
      <c r="W1" s="131"/>
      <c r="X1" s="131">
        <f t="shared" ref="X1" si="8">V5+1</f>
        <v>22001</v>
      </c>
      <c r="Y1" s="131"/>
      <c r="Z1" s="131">
        <f t="shared" ref="Z1" si="9">X5+1</f>
        <v>23101</v>
      </c>
      <c r="AA1" s="131"/>
      <c r="AB1" s="131">
        <f t="shared" ref="AB1" si="10">Z5+1</f>
        <v>24001</v>
      </c>
      <c r="AC1" s="131"/>
      <c r="AD1" s="131">
        <f t="shared" ref="AD1" si="11">AB5+1</f>
        <v>25201</v>
      </c>
      <c r="AE1" s="131"/>
      <c r="AF1" s="131">
        <f t="shared" ref="AF1" si="12">AD5+1</f>
        <v>26401</v>
      </c>
      <c r="AG1" s="131"/>
      <c r="AH1" s="131">
        <f t="shared" ref="AH1" si="13">AF5+1</f>
        <v>27601</v>
      </c>
      <c r="AI1" s="131"/>
      <c r="AJ1" s="131">
        <f t="shared" ref="AJ1" si="14">AH5+1</f>
        <v>28801</v>
      </c>
      <c r="AK1" s="131"/>
      <c r="AL1" s="131">
        <f t="shared" ref="AL1" si="15">AJ5+1</f>
        <v>30301</v>
      </c>
      <c r="AM1" s="131"/>
      <c r="AN1" s="131">
        <f t="shared" ref="AN1" si="16">AL5+1</f>
        <v>31801</v>
      </c>
      <c r="AO1" s="131"/>
      <c r="AP1" s="131">
        <f t="shared" ref="AP1" si="17">AN5+1</f>
        <v>33301</v>
      </c>
      <c r="AQ1" s="131"/>
      <c r="AR1" s="131">
        <f t="shared" ref="AR1" si="18">AP5+1</f>
        <v>34801</v>
      </c>
      <c r="AS1" s="131"/>
      <c r="AT1" s="131">
        <f t="shared" ref="AT1" si="19">AR5+1</f>
        <v>36301</v>
      </c>
      <c r="AU1" s="131"/>
      <c r="AV1" s="131">
        <f t="shared" ref="AV1" si="20">AT5+1</f>
        <v>38201</v>
      </c>
      <c r="AW1" s="131"/>
      <c r="AX1" s="131">
        <f t="shared" ref="AX1" si="21">AV5+1</f>
        <v>40101</v>
      </c>
      <c r="AY1" s="131"/>
      <c r="AZ1" s="131">
        <f t="shared" ref="AZ1" si="22">AX5+1</f>
        <v>42001</v>
      </c>
      <c r="BA1" s="131"/>
      <c r="BB1" s="131">
        <f>AZ5+1</f>
        <v>43901</v>
      </c>
      <c r="BC1" s="131"/>
      <c r="BD1" s="131"/>
      <c r="BE1" s="131"/>
    </row>
    <row r="2" spans="1:57" s="136" customFormat="1" ht="20.25" customHeight="1">
      <c r="A2" s="359" t="s">
        <v>319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60" t="s">
        <v>6</v>
      </c>
      <c r="AB2" s="361"/>
      <c r="AC2" s="361"/>
      <c r="AD2" s="135" t="s">
        <v>31</v>
      </c>
      <c r="AE2" s="135" t="s">
        <v>34</v>
      </c>
    </row>
    <row r="3" spans="1:57" s="139" customFormat="1" ht="19.5" customHeight="1" thickBot="1">
      <c r="A3" s="362" t="s">
        <v>22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137">
        <v>0.1</v>
      </c>
      <c r="AE3" s="138">
        <v>0.01</v>
      </c>
    </row>
    <row r="4" spans="1:57" ht="12" customHeight="1">
      <c r="A4" s="440"/>
      <c r="B4" s="373" t="s">
        <v>320</v>
      </c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5"/>
      <c r="X4" s="376" t="s">
        <v>221</v>
      </c>
      <c r="Y4" s="377"/>
      <c r="Z4" s="376" t="s">
        <v>222</v>
      </c>
      <c r="AA4" s="377"/>
      <c r="AB4" s="376" t="s">
        <v>27</v>
      </c>
      <c r="AC4" s="378"/>
      <c r="AD4" s="228" t="s">
        <v>28</v>
      </c>
      <c r="AE4" s="370"/>
      <c r="AF4" s="228" t="s">
        <v>29</v>
      </c>
      <c r="AG4" s="370"/>
      <c r="AH4" s="228" t="s">
        <v>30</v>
      </c>
      <c r="AI4" s="370"/>
      <c r="AJ4" s="228" t="s">
        <v>228</v>
      </c>
      <c r="AK4" s="370"/>
      <c r="AL4" s="228" t="s">
        <v>229</v>
      </c>
      <c r="AM4" s="370"/>
      <c r="AN4" s="228" t="s">
        <v>37</v>
      </c>
      <c r="AO4" s="370"/>
      <c r="AP4" s="228" t="s">
        <v>38</v>
      </c>
      <c r="AQ4" s="370"/>
      <c r="AR4" s="228" t="s">
        <v>39</v>
      </c>
      <c r="AS4" s="370"/>
      <c r="AT4" s="228" t="s">
        <v>40</v>
      </c>
      <c r="AU4" s="370"/>
      <c r="AV4" s="228" t="s">
        <v>41</v>
      </c>
      <c r="AW4" s="370"/>
      <c r="AX4" s="228" t="s">
        <v>42</v>
      </c>
      <c r="AY4" s="370"/>
      <c r="AZ4" s="228" t="s">
        <v>43</v>
      </c>
      <c r="BA4" s="370"/>
      <c r="BB4" s="228" t="s">
        <v>44</v>
      </c>
      <c r="BC4" s="370"/>
      <c r="BD4" s="233"/>
      <c r="BE4" s="234"/>
    </row>
    <row r="5" spans="1:57" ht="12" customHeight="1">
      <c r="A5" s="441"/>
      <c r="B5" s="210">
        <v>11100</v>
      </c>
      <c r="C5" s="211"/>
      <c r="D5" s="210">
        <v>12540</v>
      </c>
      <c r="E5" s="211"/>
      <c r="F5" s="210">
        <v>13500</v>
      </c>
      <c r="G5" s="211"/>
      <c r="H5" s="210">
        <v>15840</v>
      </c>
      <c r="I5" s="211"/>
      <c r="J5" s="210">
        <v>16500</v>
      </c>
      <c r="K5" s="211"/>
      <c r="L5" s="210">
        <v>17280</v>
      </c>
      <c r="M5" s="211"/>
      <c r="N5" s="210">
        <v>17880</v>
      </c>
      <c r="O5" s="211"/>
      <c r="P5" s="369">
        <v>19047</v>
      </c>
      <c r="Q5" s="371"/>
      <c r="R5" s="369">
        <v>20008</v>
      </c>
      <c r="S5" s="371"/>
      <c r="T5" s="210">
        <v>21009</v>
      </c>
      <c r="U5" s="211"/>
      <c r="V5" s="369">
        <v>22000</v>
      </c>
      <c r="W5" s="371"/>
      <c r="X5" s="210">
        <v>23100</v>
      </c>
      <c r="Y5" s="211"/>
      <c r="Z5" s="210">
        <v>24000</v>
      </c>
      <c r="AA5" s="211"/>
      <c r="AB5" s="210">
        <v>25200</v>
      </c>
      <c r="AC5" s="372"/>
      <c r="AD5" s="209">
        <v>26400</v>
      </c>
      <c r="AE5" s="209"/>
      <c r="AF5" s="210">
        <v>27600</v>
      </c>
      <c r="AG5" s="211"/>
      <c r="AH5" s="210">
        <v>28800</v>
      </c>
      <c r="AI5" s="211"/>
      <c r="AJ5" s="210">
        <v>30300</v>
      </c>
      <c r="AK5" s="211"/>
      <c r="AL5" s="210">
        <v>31800</v>
      </c>
      <c r="AM5" s="211"/>
      <c r="AN5" s="210">
        <v>33300</v>
      </c>
      <c r="AO5" s="211"/>
      <c r="AP5" s="210">
        <v>34800</v>
      </c>
      <c r="AQ5" s="211"/>
      <c r="AR5" s="210">
        <v>36300</v>
      </c>
      <c r="AS5" s="211"/>
      <c r="AT5" s="210">
        <v>38200</v>
      </c>
      <c r="AU5" s="211"/>
      <c r="AV5" s="210">
        <v>40100</v>
      </c>
      <c r="AW5" s="211"/>
      <c r="AX5" s="210">
        <v>42000</v>
      </c>
      <c r="AY5" s="211"/>
      <c r="AZ5" s="210">
        <v>43900</v>
      </c>
      <c r="BA5" s="211"/>
      <c r="BB5" s="210">
        <v>45800</v>
      </c>
      <c r="BC5" s="211"/>
      <c r="BD5" s="369"/>
      <c r="BE5" s="213"/>
    </row>
    <row r="6" spans="1:57" ht="12" customHeight="1">
      <c r="A6" s="442"/>
      <c r="B6" s="214" t="s">
        <v>32</v>
      </c>
      <c r="C6" s="214" t="s">
        <v>33</v>
      </c>
      <c r="D6" s="214" t="s">
        <v>32</v>
      </c>
      <c r="E6" s="214" t="s">
        <v>33</v>
      </c>
      <c r="F6" s="214" t="s">
        <v>32</v>
      </c>
      <c r="G6" s="214" t="s">
        <v>33</v>
      </c>
      <c r="H6" s="214" t="s">
        <v>32</v>
      </c>
      <c r="I6" s="214" t="s">
        <v>33</v>
      </c>
      <c r="J6" s="214" t="s">
        <v>32</v>
      </c>
      <c r="K6" s="214" t="s">
        <v>33</v>
      </c>
      <c r="L6" s="214" t="s">
        <v>32</v>
      </c>
      <c r="M6" s="214" t="s">
        <v>33</v>
      </c>
      <c r="N6" s="214" t="s">
        <v>32</v>
      </c>
      <c r="O6" s="214" t="s">
        <v>33</v>
      </c>
      <c r="P6" s="214" t="s">
        <v>32</v>
      </c>
      <c r="Q6" s="214" t="s">
        <v>33</v>
      </c>
      <c r="R6" s="214" t="s">
        <v>32</v>
      </c>
      <c r="S6" s="214" t="s">
        <v>33</v>
      </c>
      <c r="T6" s="214" t="s">
        <v>32</v>
      </c>
      <c r="U6" s="214" t="s">
        <v>33</v>
      </c>
      <c r="V6" s="214" t="s">
        <v>32</v>
      </c>
      <c r="W6" s="214" t="s">
        <v>33</v>
      </c>
      <c r="X6" s="214" t="s">
        <v>32</v>
      </c>
      <c r="Y6" s="214" t="s">
        <v>33</v>
      </c>
      <c r="Z6" s="214" t="s">
        <v>32</v>
      </c>
      <c r="AA6" s="214" t="s">
        <v>33</v>
      </c>
      <c r="AB6" s="215" t="s">
        <v>32</v>
      </c>
      <c r="AC6" s="216" t="s">
        <v>33</v>
      </c>
      <c r="AD6" s="368" t="s">
        <v>32</v>
      </c>
      <c r="AE6" s="368" t="s">
        <v>33</v>
      </c>
      <c r="AF6" s="368" t="s">
        <v>32</v>
      </c>
      <c r="AG6" s="368" t="s">
        <v>33</v>
      </c>
      <c r="AH6" s="368" t="s">
        <v>32</v>
      </c>
      <c r="AI6" s="368" t="s">
        <v>33</v>
      </c>
      <c r="AJ6" s="368" t="s">
        <v>32</v>
      </c>
      <c r="AK6" s="368" t="s">
        <v>33</v>
      </c>
      <c r="AL6" s="368" t="s">
        <v>32</v>
      </c>
      <c r="AM6" s="368" t="s">
        <v>33</v>
      </c>
      <c r="AN6" s="368" t="s">
        <v>32</v>
      </c>
      <c r="AO6" s="368" t="s">
        <v>33</v>
      </c>
      <c r="AP6" s="368" t="s">
        <v>32</v>
      </c>
      <c r="AQ6" s="368" t="s">
        <v>33</v>
      </c>
      <c r="AR6" s="368" t="s">
        <v>32</v>
      </c>
      <c r="AS6" s="368" t="s">
        <v>33</v>
      </c>
      <c r="AT6" s="368" t="s">
        <v>32</v>
      </c>
      <c r="AU6" s="368" t="s">
        <v>33</v>
      </c>
      <c r="AV6" s="368" t="s">
        <v>32</v>
      </c>
      <c r="AW6" s="368" t="s">
        <v>33</v>
      </c>
      <c r="AX6" s="368" t="s">
        <v>32</v>
      </c>
      <c r="AY6" s="368" t="s">
        <v>33</v>
      </c>
      <c r="AZ6" s="368" t="s">
        <v>32</v>
      </c>
      <c r="BA6" s="368" t="s">
        <v>33</v>
      </c>
      <c r="BB6" s="368" t="s">
        <v>32</v>
      </c>
      <c r="BC6" s="368" t="s">
        <v>33</v>
      </c>
      <c r="BD6" s="215"/>
      <c r="BE6" s="216"/>
    </row>
    <row r="7" spans="1:57" s="156" customFormat="1" ht="11.1" customHeight="1">
      <c r="A7" s="217">
        <v>1</v>
      </c>
      <c r="B7" s="363">
        <v>8</v>
      </c>
      <c r="C7" s="363">
        <v>29</v>
      </c>
      <c r="D7" s="363">
        <v>9</v>
      </c>
      <c r="E7" s="363">
        <v>32</v>
      </c>
      <c r="F7" s="363">
        <v>10</v>
      </c>
      <c r="G7" s="363">
        <v>35</v>
      </c>
      <c r="H7" s="363">
        <v>12</v>
      </c>
      <c r="I7" s="363">
        <v>41</v>
      </c>
      <c r="J7" s="363">
        <v>12</v>
      </c>
      <c r="K7" s="363">
        <v>43</v>
      </c>
      <c r="L7" s="363">
        <v>13</v>
      </c>
      <c r="M7" s="363">
        <v>44</v>
      </c>
      <c r="N7" s="363">
        <v>13</v>
      </c>
      <c r="O7" s="363">
        <v>46</v>
      </c>
      <c r="P7" s="363">
        <v>14</v>
      </c>
      <c r="Q7" s="363">
        <v>48</v>
      </c>
      <c r="R7" s="363">
        <v>14</v>
      </c>
      <c r="S7" s="363">
        <v>52</v>
      </c>
      <c r="T7" s="363">
        <v>15</v>
      </c>
      <c r="U7" s="363">
        <v>54</v>
      </c>
      <c r="V7" s="363">
        <v>16</v>
      </c>
      <c r="W7" s="363">
        <v>56</v>
      </c>
      <c r="X7" s="363">
        <v>17</v>
      </c>
      <c r="Y7" s="363">
        <v>59</v>
      </c>
      <c r="Z7" s="363">
        <v>18</v>
      </c>
      <c r="AA7" s="363">
        <v>62</v>
      </c>
      <c r="AB7" s="364">
        <v>19</v>
      </c>
      <c r="AC7" s="365">
        <v>65</v>
      </c>
      <c r="AD7" s="154">
        <v>20</v>
      </c>
      <c r="AE7" s="154">
        <v>68</v>
      </c>
      <c r="AF7" s="154">
        <v>20</v>
      </c>
      <c r="AG7" s="154">
        <v>70</v>
      </c>
      <c r="AH7" s="154">
        <v>21</v>
      </c>
      <c r="AI7" s="154">
        <v>74</v>
      </c>
      <c r="AJ7" s="154">
        <v>22</v>
      </c>
      <c r="AK7" s="154">
        <v>78</v>
      </c>
      <c r="AL7" s="154">
        <v>23</v>
      </c>
      <c r="AM7" s="154">
        <v>81</v>
      </c>
      <c r="AN7" s="154">
        <v>24</v>
      </c>
      <c r="AO7" s="154">
        <v>86</v>
      </c>
      <c r="AP7" s="154">
        <v>25</v>
      </c>
      <c r="AQ7" s="154">
        <v>89</v>
      </c>
      <c r="AR7" s="154">
        <v>26</v>
      </c>
      <c r="AS7" s="154">
        <v>93</v>
      </c>
      <c r="AT7" s="154">
        <v>28</v>
      </c>
      <c r="AU7" s="154">
        <v>98</v>
      </c>
      <c r="AV7" s="154">
        <v>30</v>
      </c>
      <c r="AW7" s="154">
        <v>103</v>
      </c>
      <c r="AX7" s="154">
        <v>31</v>
      </c>
      <c r="AY7" s="154">
        <v>108</v>
      </c>
      <c r="AZ7" s="154">
        <v>32</v>
      </c>
      <c r="BA7" s="154">
        <v>112</v>
      </c>
      <c r="BB7" s="154">
        <v>34</v>
      </c>
      <c r="BC7" s="154">
        <v>118</v>
      </c>
      <c r="BD7" s="154"/>
      <c r="BE7" s="155"/>
    </row>
    <row r="8" spans="1:57" s="156" customFormat="1" ht="11.1" customHeight="1">
      <c r="A8" s="217">
        <v>2</v>
      </c>
      <c r="B8" s="363">
        <v>16</v>
      </c>
      <c r="C8" s="363">
        <v>57</v>
      </c>
      <c r="D8" s="363">
        <v>19</v>
      </c>
      <c r="E8" s="363">
        <v>65</v>
      </c>
      <c r="F8" s="363">
        <v>20</v>
      </c>
      <c r="G8" s="363">
        <v>69</v>
      </c>
      <c r="H8" s="363">
        <v>23</v>
      </c>
      <c r="I8" s="363">
        <v>81</v>
      </c>
      <c r="J8" s="363">
        <v>24</v>
      </c>
      <c r="K8" s="363">
        <v>85</v>
      </c>
      <c r="L8" s="363">
        <v>25</v>
      </c>
      <c r="M8" s="363">
        <v>89</v>
      </c>
      <c r="N8" s="363">
        <v>26</v>
      </c>
      <c r="O8" s="363">
        <v>91</v>
      </c>
      <c r="P8" s="363">
        <v>28</v>
      </c>
      <c r="Q8" s="363">
        <v>98</v>
      </c>
      <c r="R8" s="363">
        <v>30</v>
      </c>
      <c r="S8" s="363">
        <v>102</v>
      </c>
      <c r="T8" s="363">
        <v>31</v>
      </c>
      <c r="U8" s="363">
        <v>108</v>
      </c>
      <c r="V8" s="363">
        <v>32</v>
      </c>
      <c r="W8" s="363">
        <v>113</v>
      </c>
      <c r="X8" s="363">
        <v>34</v>
      </c>
      <c r="Y8" s="363">
        <v>119</v>
      </c>
      <c r="Z8" s="363">
        <v>35</v>
      </c>
      <c r="AA8" s="363">
        <v>123</v>
      </c>
      <c r="AB8" s="364">
        <v>37</v>
      </c>
      <c r="AC8" s="365">
        <v>130</v>
      </c>
      <c r="AD8" s="154">
        <v>39</v>
      </c>
      <c r="AE8" s="154">
        <v>135</v>
      </c>
      <c r="AF8" s="154">
        <v>41</v>
      </c>
      <c r="AG8" s="154">
        <v>142</v>
      </c>
      <c r="AH8" s="154">
        <v>42</v>
      </c>
      <c r="AI8" s="154">
        <v>147</v>
      </c>
      <c r="AJ8" s="154">
        <v>44</v>
      </c>
      <c r="AK8" s="154">
        <v>155</v>
      </c>
      <c r="AL8" s="154">
        <v>46</v>
      </c>
      <c r="AM8" s="154">
        <v>163</v>
      </c>
      <c r="AN8" s="154">
        <v>48</v>
      </c>
      <c r="AO8" s="154">
        <v>171</v>
      </c>
      <c r="AP8" s="154">
        <v>51</v>
      </c>
      <c r="AQ8" s="154">
        <v>178</v>
      </c>
      <c r="AR8" s="154">
        <v>53</v>
      </c>
      <c r="AS8" s="154">
        <v>186</v>
      </c>
      <c r="AT8" s="154">
        <v>56</v>
      </c>
      <c r="AU8" s="154">
        <v>196</v>
      </c>
      <c r="AV8" s="154">
        <v>58</v>
      </c>
      <c r="AW8" s="154">
        <v>206</v>
      </c>
      <c r="AX8" s="154">
        <v>62</v>
      </c>
      <c r="AY8" s="154">
        <v>216</v>
      </c>
      <c r="AZ8" s="154">
        <v>65</v>
      </c>
      <c r="BA8" s="154">
        <v>225</v>
      </c>
      <c r="BB8" s="154">
        <v>67</v>
      </c>
      <c r="BC8" s="154">
        <v>235</v>
      </c>
      <c r="BD8" s="154"/>
      <c r="BE8" s="155"/>
    </row>
    <row r="9" spans="1:57" s="156" customFormat="1" ht="11.1" customHeight="1">
      <c r="A9" s="217">
        <v>3</v>
      </c>
      <c r="B9" s="363">
        <v>24</v>
      </c>
      <c r="C9" s="363">
        <v>86</v>
      </c>
      <c r="D9" s="363">
        <v>28</v>
      </c>
      <c r="E9" s="363">
        <v>97</v>
      </c>
      <c r="F9" s="363">
        <v>30</v>
      </c>
      <c r="G9" s="363">
        <v>104</v>
      </c>
      <c r="H9" s="363">
        <v>35</v>
      </c>
      <c r="I9" s="363">
        <v>122</v>
      </c>
      <c r="J9" s="363">
        <v>36</v>
      </c>
      <c r="K9" s="363">
        <v>128</v>
      </c>
      <c r="L9" s="363">
        <v>38</v>
      </c>
      <c r="M9" s="363">
        <v>133</v>
      </c>
      <c r="N9" s="363">
        <v>40</v>
      </c>
      <c r="O9" s="363">
        <v>138</v>
      </c>
      <c r="P9" s="363">
        <v>42</v>
      </c>
      <c r="Q9" s="363">
        <v>146</v>
      </c>
      <c r="R9" s="363">
        <v>44</v>
      </c>
      <c r="S9" s="363">
        <v>154</v>
      </c>
      <c r="T9" s="363">
        <v>46</v>
      </c>
      <c r="U9" s="363">
        <v>162</v>
      </c>
      <c r="V9" s="363">
        <v>48</v>
      </c>
      <c r="W9" s="363">
        <v>169</v>
      </c>
      <c r="X9" s="363">
        <v>51</v>
      </c>
      <c r="Y9" s="363">
        <v>178</v>
      </c>
      <c r="Z9" s="363">
        <v>53</v>
      </c>
      <c r="AA9" s="363">
        <v>185</v>
      </c>
      <c r="AB9" s="364">
        <v>55</v>
      </c>
      <c r="AC9" s="365">
        <v>194</v>
      </c>
      <c r="AD9" s="154">
        <v>58</v>
      </c>
      <c r="AE9" s="154">
        <v>203</v>
      </c>
      <c r="AF9" s="154">
        <v>61</v>
      </c>
      <c r="AG9" s="154">
        <v>212</v>
      </c>
      <c r="AH9" s="154">
        <v>64</v>
      </c>
      <c r="AI9" s="154">
        <v>222</v>
      </c>
      <c r="AJ9" s="154">
        <v>67</v>
      </c>
      <c r="AK9" s="154">
        <v>233</v>
      </c>
      <c r="AL9" s="154">
        <v>70</v>
      </c>
      <c r="AM9" s="154">
        <v>245</v>
      </c>
      <c r="AN9" s="154">
        <v>74</v>
      </c>
      <c r="AO9" s="154">
        <v>256</v>
      </c>
      <c r="AP9" s="154">
        <v>77</v>
      </c>
      <c r="AQ9" s="154">
        <v>268</v>
      </c>
      <c r="AR9" s="154">
        <v>80</v>
      </c>
      <c r="AS9" s="154">
        <v>279</v>
      </c>
      <c r="AT9" s="154">
        <v>84</v>
      </c>
      <c r="AU9" s="154">
        <v>294</v>
      </c>
      <c r="AV9" s="154">
        <v>88</v>
      </c>
      <c r="AW9" s="154">
        <v>309</v>
      </c>
      <c r="AX9" s="154">
        <v>92</v>
      </c>
      <c r="AY9" s="154">
        <v>323</v>
      </c>
      <c r="AZ9" s="154">
        <v>97</v>
      </c>
      <c r="BA9" s="154">
        <v>338</v>
      </c>
      <c r="BB9" s="154">
        <v>101</v>
      </c>
      <c r="BC9" s="154">
        <v>353</v>
      </c>
      <c r="BD9" s="154"/>
      <c r="BE9" s="155"/>
    </row>
    <row r="10" spans="1:57" s="156" customFormat="1" ht="11.1" customHeight="1">
      <c r="A10" s="217">
        <v>4</v>
      </c>
      <c r="B10" s="363">
        <v>33</v>
      </c>
      <c r="C10" s="363">
        <v>114</v>
      </c>
      <c r="D10" s="363">
        <v>36</v>
      </c>
      <c r="E10" s="363">
        <v>129</v>
      </c>
      <c r="F10" s="363">
        <v>40</v>
      </c>
      <c r="G10" s="363">
        <v>139</v>
      </c>
      <c r="H10" s="363">
        <v>46</v>
      </c>
      <c r="I10" s="363">
        <v>163</v>
      </c>
      <c r="J10" s="363">
        <v>48</v>
      </c>
      <c r="K10" s="363">
        <v>169</v>
      </c>
      <c r="L10" s="363">
        <v>51</v>
      </c>
      <c r="M10" s="363">
        <v>177</v>
      </c>
      <c r="N10" s="363">
        <v>53</v>
      </c>
      <c r="O10" s="363">
        <v>184</v>
      </c>
      <c r="P10" s="363">
        <v>56</v>
      </c>
      <c r="Q10" s="363">
        <v>196</v>
      </c>
      <c r="R10" s="363">
        <v>58</v>
      </c>
      <c r="S10" s="363">
        <v>206</v>
      </c>
      <c r="T10" s="363">
        <v>62</v>
      </c>
      <c r="U10" s="363">
        <v>216</v>
      </c>
      <c r="V10" s="363">
        <v>65</v>
      </c>
      <c r="W10" s="363">
        <v>226</v>
      </c>
      <c r="X10" s="363">
        <v>68</v>
      </c>
      <c r="Y10" s="363">
        <v>238</v>
      </c>
      <c r="Z10" s="363">
        <v>70</v>
      </c>
      <c r="AA10" s="363">
        <v>246</v>
      </c>
      <c r="AB10" s="364">
        <v>74</v>
      </c>
      <c r="AC10" s="365">
        <v>259</v>
      </c>
      <c r="AD10" s="154">
        <v>77</v>
      </c>
      <c r="AE10" s="154">
        <v>271</v>
      </c>
      <c r="AF10" s="154">
        <v>81</v>
      </c>
      <c r="AG10" s="154">
        <v>284</v>
      </c>
      <c r="AH10" s="154">
        <v>85</v>
      </c>
      <c r="AI10" s="154">
        <v>296</v>
      </c>
      <c r="AJ10" s="154">
        <v>89</v>
      </c>
      <c r="AK10" s="154">
        <v>311</v>
      </c>
      <c r="AL10" s="154">
        <v>93</v>
      </c>
      <c r="AM10" s="154">
        <v>327</v>
      </c>
      <c r="AN10" s="154">
        <v>98</v>
      </c>
      <c r="AO10" s="154">
        <v>342</v>
      </c>
      <c r="AP10" s="154">
        <v>102</v>
      </c>
      <c r="AQ10" s="154">
        <v>357</v>
      </c>
      <c r="AR10" s="154">
        <v>107</v>
      </c>
      <c r="AS10" s="154">
        <v>373</v>
      </c>
      <c r="AT10" s="154">
        <v>112</v>
      </c>
      <c r="AU10" s="154">
        <v>393</v>
      </c>
      <c r="AV10" s="154">
        <v>118</v>
      </c>
      <c r="AW10" s="154">
        <v>411</v>
      </c>
      <c r="AX10" s="154">
        <v>123</v>
      </c>
      <c r="AY10" s="154">
        <v>431</v>
      </c>
      <c r="AZ10" s="154">
        <v>129</v>
      </c>
      <c r="BA10" s="154">
        <v>451</v>
      </c>
      <c r="BB10" s="154">
        <v>134</v>
      </c>
      <c r="BC10" s="154">
        <v>470</v>
      </c>
      <c r="BD10" s="154"/>
      <c r="BE10" s="155"/>
    </row>
    <row r="11" spans="1:57" s="156" customFormat="1" ht="11.1" customHeight="1">
      <c r="A11" s="217">
        <v>5</v>
      </c>
      <c r="B11" s="363">
        <v>41</v>
      </c>
      <c r="C11" s="363">
        <v>143</v>
      </c>
      <c r="D11" s="363">
        <v>46</v>
      </c>
      <c r="E11" s="363">
        <v>161</v>
      </c>
      <c r="F11" s="363">
        <v>50</v>
      </c>
      <c r="G11" s="363">
        <v>174</v>
      </c>
      <c r="H11" s="363">
        <v>58</v>
      </c>
      <c r="I11" s="363">
        <v>203</v>
      </c>
      <c r="J11" s="363">
        <v>61</v>
      </c>
      <c r="K11" s="363">
        <v>212</v>
      </c>
      <c r="L11" s="363">
        <v>64</v>
      </c>
      <c r="M11" s="363">
        <v>222</v>
      </c>
      <c r="N11" s="363">
        <v>66</v>
      </c>
      <c r="O11" s="363">
        <v>230</v>
      </c>
      <c r="P11" s="363">
        <v>69</v>
      </c>
      <c r="Q11" s="363">
        <v>244</v>
      </c>
      <c r="R11" s="363">
        <v>74</v>
      </c>
      <c r="S11" s="363">
        <v>256</v>
      </c>
      <c r="T11" s="363">
        <v>77</v>
      </c>
      <c r="U11" s="363">
        <v>270</v>
      </c>
      <c r="V11" s="363">
        <v>80</v>
      </c>
      <c r="W11" s="363">
        <v>283</v>
      </c>
      <c r="X11" s="363">
        <v>85</v>
      </c>
      <c r="Y11" s="363">
        <v>297</v>
      </c>
      <c r="Z11" s="363">
        <v>88</v>
      </c>
      <c r="AA11" s="363">
        <v>308</v>
      </c>
      <c r="AB11" s="364">
        <v>92</v>
      </c>
      <c r="AC11" s="365">
        <v>323</v>
      </c>
      <c r="AD11" s="154">
        <v>97</v>
      </c>
      <c r="AE11" s="154">
        <v>339</v>
      </c>
      <c r="AF11" s="154">
        <v>101</v>
      </c>
      <c r="AG11" s="154">
        <v>354</v>
      </c>
      <c r="AH11" s="154">
        <v>106</v>
      </c>
      <c r="AI11" s="154">
        <v>370</v>
      </c>
      <c r="AJ11" s="154">
        <v>111</v>
      </c>
      <c r="AK11" s="154">
        <v>389</v>
      </c>
      <c r="AL11" s="154">
        <v>117</v>
      </c>
      <c r="AM11" s="154">
        <v>408</v>
      </c>
      <c r="AN11" s="154">
        <v>122</v>
      </c>
      <c r="AO11" s="154">
        <v>428</v>
      </c>
      <c r="AP11" s="154">
        <v>128</v>
      </c>
      <c r="AQ11" s="154">
        <v>447</v>
      </c>
      <c r="AR11" s="154">
        <v>133</v>
      </c>
      <c r="AS11" s="154">
        <v>466</v>
      </c>
      <c r="AT11" s="154">
        <v>140</v>
      </c>
      <c r="AU11" s="154">
        <v>491</v>
      </c>
      <c r="AV11" s="154">
        <v>147</v>
      </c>
      <c r="AW11" s="154">
        <v>515</v>
      </c>
      <c r="AX11" s="154">
        <v>154</v>
      </c>
      <c r="AY11" s="154">
        <v>539</v>
      </c>
      <c r="AZ11" s="154">
        <v>161</v>
      </c>
      <c r="BA11" s="154">
        <v>563</v>
      </c>
      <c r="BB11" s="154">
        <v>168</v>
      </c>
      <c r="BC11" s="154">
        <v>587</v>
      </c>
      <c r="BD11" s="154"/>
      <c r="BE11" s="155"/>
    </row>
    <row r="12" spans="1:57" s="156" customFormat="1" ht="11.1" customHeight="1">
      <c r="A12" s="217">
        <v>6</v>
      </c>
      <c r="B12" s="363">
        <v>48</v>
      </c>
      <c r="C12" s="363">
        <v>171</v>
      </c>
      <c r="D12" s="363">
        <v>55</v>
      </c>
      <c r="E12" s="363">
        <v>194</v>
      </c>
      <c r="F12" s="363">
        <v>59</v>
      </c>
      <c r="G12" s="363">
        <v>208</v>
      </c>
      <c r="H12" s="363">
        <v>69</v>
      </c>
      <c r="I12" s="363">
        <v>244</v>
      </c>
      <c r="J12" s="363">
        <v>73</v>
      </c>
      <c r="K12" s="363">
        <v>254</v>
      </c>
      <c r="L12" s="363">
        <v>76</v>
      </c>
      <c r="M12" s="363">
        <v>266</v>
      </c>
      <c r="N12" s="363">
        <v>79</v>
      </c>
      <c r="O12" s="363">
        <v>275</v>
      </c>
      <c r="P12" s="363">
        <v>84</v>
      </c>
      <c r="Q12" s="363">
        <v>294</v>
      </c>
      <c r="R12" s="363">
        <v>88</v>
      </c>
      <c r="S12" s="363">
        <v>308</v>
      </c>
      <c r="T12" s="363">
        <v>92</v>
      </c>
      <c r="U12" s="363">
        <v>323</v>
      </c>
      <c r="V12" s="363">
        <v>97</v>
      </c>
      <c r="W12" s="363">
        <v>339</v>
      </c>
      <c r="X12" s="363">
        <v>101</v>
      </c>
      <c r="Y12" s="363">
        <v>355</v>
      </c>
      <c r="Z12" s="363">
        <v>106</v>
      </c>
      <c r="AA12" s="363">
        <v>370</v>
      </c>
      <c r="AB12" s="364">
        <v>111</v>
      </c>
      <c r="AC12" s="365">
        <v>388</v>
      </c>
      <c r="AD12" s="154">
        <v>117</v>
      </c>
      <c r="AE12" s="154">
        <v>407</v>
      </c>
      <c r="AF12" s="154">
        <v>121</v>
      </c>
      <c r="AG12" s="154">
        <v>425</v>
      </c>
      <c r="AH12" s="154">
        <v>127</v>
      </c>
      <c r="AI12" s="154">
        <v>443</v>
      </c>
      <c r="AJ12" s="154">
        <v>133</v>
      </c>
      <c r="AK12" s="154">
        <v>466</v>
      </c>
      <c r="AL12" s="154">
        <v>140</v>
      </c>
      <c r="AM12" s="154">
        <v>490</v>
      </c>
      <c r="AN12" s="154">
        <v>146</v>
      </c>
      <c r="AO12" s="154">
        <v>513</v>
      </c>
      <c r="AP12" s="154">
        <v>153</v>
      </c>
      <c r="AQ12" s="154">
        <v>536</v>
      </c>
      <c r="AR12" s="154">
        <v>160</v>
      </c>
      <c r="AS12" s="154">
        <v>559</v>
      </c>
      <c r="AT12" s="154">
        <v>168</v>
      </c>
      <c r="AU12" s="154">
        <v>588</v>
      </c>
      <c r="AV12" s="154">
        <v>176</v>
      </c>
      <c r="AW12" s="154">
        <v>617</v>
      </c>
      <c r="AX12" s="154">
        <v>185</v>
      </c>
      <c r="AY12" s="154">
        <v>647</v>
      </c>
      <c r="AZ12" s="154">
        <v>194</v>
      </c>
      <c r="BA12" s="154">
        <v>676</v>
      </c>
      <c r="BB12" s="154">
        <v>201</v>
      </c>
      <c r="BC12" s="154">
        <v>705</v>
      </c>
      <c r="BD12" s="154"/>
      <c r="BE12" s="155"/>
    </row>
    <row r="13" spans="1:57" s="156" customFormat="1" ht="11.1" customHeight="1">
      <c r="A13" s="217">
        <v>7</v>
      </c>
      <c r="B13" s="363">
        <v>57</v>
      </c>
      <c r="C13" s="363">
        <v>199</v>
      </c>
      <c r="D13" s="363">
        <v>65</v>
      </c>
      <c r="E13" s="363">
        <v>225</v>
      </c>
      <c r="F13" s="363">
        <v>69</v>
      </c>
      <c r="G13" s="363">
        <v>243</v>
      </c>
      <c r="H13" s="363">
        <v>81</v>
      </c>
      <c r="I13" s="363">
        <v>285</v>
      </c>
      <c r="J13" s="363">
        <v>85</v>
      </c>
      <c r="K13" s="363">
        <v>297</v>
      </c>
      <c r="L13" s="363">
        <v>89</v>
      </c>
      <c r="M13" s="363">
        <v>310</v>
      </c>
      <c r="N13" s="363">
        <v>91</v>
      </c>
      <c r="O13" s="363">
        <v>321</v>
      </c>
      <c r="P13" s="363">
        <v>98</v>
      </c>
      <c r="Q13" s="363">
        <v>342</v>
      </c>
      <c r="R13" s="363">
        <v>102</v>
      </c>
      <c r="S13" s="363">
        <v>360</v>
      </c>
      <c r="T13" s="363">
        <v>108</v>
      </c>
      <c r="U13" s="363">
        <v>377</v>
      </c>
      <c r="V13" s="363">
        <v>113</v>
      </c>
      <c r="W13" s="363">
        <v>395</v>
      </c>
      <c r="X13" s="363">
        <v>119</v>
      </c>
      <c r="Y13" s="363">
        <v>415</v>
      </c>
      <c r="Z13" s="363">
        <v>123</v>
      </c>
      <c r="AA13" s="363">
        <v>431</v>
      </c>
      <c r="AB13" s="364">
        <v>130</v>
      </c>
      <c r="AC13" s="365">
        <v>453</v>
      </c>
      <c r="AD13" s="154">
        <v>135</v>
      </c>
      <c r="AE13" s="154">
        <v>474</v>
      </c>
      <c r="AF13" s="154">
        <v>142</v>
      </c>
      <c r="AG13" s="154">
        <v>496</v>
      </c>
      <c r="AH13" s="154">
        <v>147</v>
      </c>
      <c r="AI13" s="154">
        <v>517</v>
      </c>
      <c r="AJ13" s="154">
        <v>155</v>
      </c>
      <c r="AK13" s="154">
        <v>544</v>
      </c>
      <c r="AL13" s="154">
        <v>163</v>
      </c>
      <c r="AM13" s="154">
        <v>571</v>
      </c>
      <c r="AN13" s="154">
        <v>171</v>
      </c>
      <c r="AO13" s="154">
        <v>598</v>
      </c>
      <c r="AP13" s="154">
        <v>178</v>
      </c>
      <c r="AQ13" s="154">
        <v>625</v>
      </c>
      <c r="AR13" s="154">
        <v>186</v>
      </c>
      <c r="AS13" s="154">
        <v>652</v>
      </c>
      <c r="AT13" s="154">
        <v>196</v>
      </c>
      <c r="AU13" s="154">
        <v>686</v>
      </c>
      <c r="AV13" s="154">
        <v>206</v>
      </c>
      <c r="AW13" s="154">
        <v>720</v>
      </c>
      <c r="AX13" s="154">
        <v>216</v>
      </c>
      <c r="AY13" s="154">
        <v>755</v>
      </c>
      <c r="AZ13" s="154">
        <v>225</v>
      </c>
      <c r="BA13" s="154">
        <v>789</v>
      </c>
      <c r="BB13" s="154">
        <v>235</v>
      </c>
      <c r="BC13" s="154">
        <v>823</v>
      </c>
      <c r="BD13" s="154"/>
      <c r="BE13" s="155"/>
    </row>
    <row r="14" spans="1:57" s="156" customFormat="1" ht="11.1" customHeight="1">
      <c r="A14" s="217">
        <v>8</v>
      </c>
      <c r="B14" s="363">
        <v>65</v>
      </c>
      <c r="C14" s="363">
        <v>228</v>
      </c>
      <c r="D14" s="363">
        <v>74</v>
      </c>
      <c r="E14" s="363">
        <v>257</v>
      </c>
      <c r="F14" s="363">
        <v>79</v>
      </c>
      <c r="G14" s="363">
        <v>277</v>
      </c>
      <c r="H14" s="363">
        <v>92</v>
      </c>
      <c r="I14" s="363">
        <v>326</v>
      </c>
      <c r="J14" s="363">
        <v>97</v>
      </c>
      <c r="K14" s="363">
        <v>339</v>
      </c>
      <c r="L14" s="363">
        <v>101</v>
      </c>
      <c r="M14" s="363">
        <v>355</v>
      </c>
      <c r="N14" s="363">
        <v>105</v>
      </c>
      <c r="O14" s="363">
        <v>367</v>
      </c>
      <c r="P14" s="363">
        <v>112</v>
      </c>
      <c r="Q14" s="363">
        <v>392</v>
      </c>
      <c r="R14" s="363">
        <v>118</v>
      </c>
      <c r="S14" s="363">
        <v>410</v>
      </c>
      <c r="T14" s="363">
        <v>123</v>
      </c>
      <c r="U14" s="363">
        <v>431</v>
      </c>
      <c r="V14" s="363">
        <v>129</v>
      </c>
      <c r="W14" s="363">
        <v>452</v>
      </c>
      <c r="X14" s="363">
        <v>135</v>
      </c>
      <c r="Y14" s="363">
        <v>474</v>
      </c>
      <c r="Z14" s="363">
        <v>141</v>
      </c>
      <c r="AA14" s="363">
        <v>493</v>
      </c>
      <c r="AB14" s="364">
        <v>147</v>
      </c>
      <c r="AC14" s="365">
        <v>517</v>
      </c>
      <c r="AD14" s="154">
        <v>155</v>
      </c>
      <c r="AE14" s="154">
        <v>542</v>
      </c>
      <c r="AF14" s="154">
        <v>162</v>
      </c>
      <c r="AG14" s="154">
        <v>567</v>
      </c>
      <c r="AH14" s="154">
        <v>169</v>
      </c>
      <c r="AI14" s="154">
        <v>592</v>
      </c>
      <c r="AJ14" s="154">
        <v>178</v>
      </c>
      <c r="AK14" s="154">
        <v>623</v>
      </c>
      <c r="AL14" s="154">
        <v>187</v>
      </c>
      <c r="AM14" s="154">
        <v>653</v>
      </c>
      <c r="AN14" s="154">
        <v>196</v>
      </c>
      <c r="AO14" s="154">
        <v>684</v>
      </c>
      <c r="AP14" s="154">
        <v>205</v>
      </c>
      <c r="AQ14" s="154">
        <v>715</v>
      </c>
      <c r="AR14" s="154">
        <v>213</v>
      </c>
      <c r="AS14" s="154">
        <v>746</v>
      </c>
      <c r="AT14" s="154">
        <v>224</v>
      </c>
      <c r="AU14" s="154">
        <v>784</v>
      </c>
      <c r="AV14" s="154">
        <v>235</v>
      </c>
      <c r="AW14" s="154">
        <v>824</v>
      </c>
      <c r="AX14" s="154">
        <v>246</v>
      </c>
      <c r="AY14" s="154">
        <v>862</v>
      </c>
      <c r="AZ14" s="154">
        <v>257</v>
      </c>
      <c r="BA14" s="154">
        <v>901</v>
      </c>
      <c r="BB14" s="154">
        <v>268</v>
      </c>
      <c r="BC14" s="154">
        <v>940</v>
      </c>
      <c r="BD14" s="154"/>
      <c r="BE14" s="155"/>
    </row>
    <row r="15" spans="1:57" s="156" customFormat="1" ht="11.1" customHeight="1">
      <c r="A15" s="217">
        <v>9</v>
      </c>
      <c r="B15" s="363">
        <v>74</v>
      </c>
      <c r="C15" s="363">
        <v>256</v>
      </c>
      <c r="D15" s="363">
        <v>83</v>
      </c>
      <c r="E15" s="363">
        <v>289</v>
      </c>
      <c r="F15" s="363">
        <v>89</v>
      </c>
      <c r="G15" s="363">
        <v>312</v>
      </c>
      <c r="H15" s="363">
        <v>105</v>
      </c>
      <c r="I15" s="363">
        <v>366</v>
      </c>
      <c r="J15" s="363">
        <v>109</v>
      </c>
      <c r="K15" s="363">
        <v>382</v>
      </c>
      <c r="L15" s="363">
        <v>114</v>
      </c>
      <c r="M15" s="363">
        <v>399</v>
      </c>
      <c r="N15" s="363">
        <v>118</v>
      </c>
      <c r="O15" s="363">
        <v>413</v>
      </c>
      <c r="P15" s="363">
        <v>125</v>
      </c>
      <c r="Q15" s="363">
        <v>440</v>
      </c>
      <c r="R15" s="363">
        <v>132</v>
      </c>
      <c r="S15" s="363">
        <v>462</v>
      </c>
      <c r="T15" s="363">
        <v>139</v>
      </c>
      <c r="U15" s="363">
        <v>485</v>
      </c>
      <c r="V15" s="363">
        <v>145</v>
      </c>
      <c r="W15" s="363">
        <v>508</v>
      </c>
      <c r="X15" s="363">
        <v>153</v>
      </c>
      <c r="Y15" s="363">
        <v>534</v>
      </c>
      <c r="Z15" s="363">
        <v>158</v>
      </c>
      <c r="AA15" s="363">
        <v>554</v>
      </c>
      <c r="AB15" s="364">
        <v>166</v>
      </c>
      <c r="AC15" s="365">
        <v>582</v>
      </c>
      <c r="AD15" s="154">
        <v>174</v>
      </c>
      <c r="AE15" s="154">
        <v>609</v>
      </c>
      <c r="AF15" s="154">
        <v>183</v>
      </c>
      <c r="AG15" s="154">
        <v>638</v>
      </c>
      <c r="AH15" s="154">
        <v>190</v>
      </c>
      <c r="AI15" s="154">
        <v>665</v>
      </c>
      <c r="AJ15" s="154">
        <v>200</v>
      </c>
      <c r="AK15" s="154">
        <v>700</v>
      </c>
      <c r="AL15" s="154">
        <v>210</v>
      </c>
      <c r="AM15" s="154">
        <v>735</v>
      </c>
      <c r="AN15" s="154">
        <v>220</v>
      </c>
      <c r="AO15" s="154">
        <v>769</v>
      </c>
      <c r="AP15" s="154">
        <v>230</v>
      </c>
      <c r="AQ15" s="154">
        <v>804</v>
      </c>
      <c r="AR15" s="154">
        <v>240</v>
      </c>
      <c r="AS15" s="154">
        <v>838</v>
      </c>
      <c r="AT15" s="154">
        <v>252</v>
      </c>
      <c r="AU15" s="154">
        <v>882</v>
      </c>
      <c r="AV15" s="154">
        <v>265</v>
      </c>
      <c r="AW15" s="154">
        <v>926</v>
      </c>
      <c r="AX15" s="154">
        <v>277</v>
      </c>
      <c r="AY15" s="154">
        <v>970</v>
      </c>
      <c r="AZ15" s="154">
        <v>289</v>
      </c>
      <c r="BA15" s="154">
        <v>1014</v>
      </c>
      <c r="BB15" s="154">
        <v>302</v>
      </c>
      <c r="BC15" s="154">
        <v>1058</v>
      </c>
      <c r="BD15" s="154"/>
      <c r="BE15" s="155"/>
    </row>
    <row r="16" spans="1:57" s="156" customFormat="1" ht="11.1" customHeight="1">
      <c r="A16" s="217">
        <v>10</v>
      </c>
      <c r="B16" s="363">
        <v>81</v>
      </c>
      <c r="C16" s="363">
        <v>285</v>
      </c>
      <c r="D16" s="363">
        <v>92</v>
      </c>
      <c r="E16" s="363">
        <v>322</v>
      </c>
      <c r="F16" s="363">
        <v>99</v>
      </c>
      <c r="G16" s="363">
        <v>347</v>
      </c>
      <c r="H16" s="363">
        <v>117</v>
      </c>
      <c r="I16" s="363">
        <v>407</v>
      </c>
      <c r="J16" s="363">
        <v>121</v>
      </c>
      <c r="K16" s="363">
        <v>424</v>
      </c>
      <c r="L16" s="363">
        <v>127</v>
      </c>
      <c r="M16" s="363">
        <v>443</v>
      </c>
      <c r="N16" s="363">
        <v>131</v>
      </c>
      <c r="O16" s="363">
        <v>459</v>
      </c>
      <c r="P16" s="363">
        <v>140</v>
      </c>
      <c r="Q16" s="363">
        <v>488</v>
      </c>
      <c r="R16" s="363">
        <v>146</v>
      </c>
      <c r="S16" s="363">
        <v>514</v>
      </c>
      <c r="T16" s="363">
        <v>154</v>
      </c>
      <c r="U16" s="363">
        <v>539</v>
      </c>
      <c r="V16" s="363">
        <v>162</v>
      </c>
      <c r="W16" s="363">
        <v>564</v>
      </c>
      <c r="X16" s="363">
        <v>169</v>
      </c>
      <c r="Y16" s="363">
        <v>593</v>
      </c>
      <c r="Z16" s="363">
        <v>176</v>
      </c>
      <c r="AA16" s="363">
        <v>616</v>
      </c>
      <c r="AB16" s="364">
        <v>185</v>
      </c>
      <c r="AC16" s="365">
        <v>647</v>
      </c>
      <c r="AD16" s="154">
        <v>194</v>
      </c>
      <c r="AE16" s="154">
        <v>678</v>
      </c>
      <c r="AF16" s="154">
        <v>202</v>
      </c>
      <c r="AG16" s="154">
        <v>708</v>
      </c>
      <c r="AH16" s="154">
        <v>211</v>
      </c>
      <c r="AI16" s="154">
        <v>739</v>
      </c>
      <c r="AJ16" s="154">
        <v>222</v>
      </c>
      <c r="AK16" s="154">
        <v>778</v>
      </c>
      <c r="AL16" s="154">
        <v>233</v>
      </c>
      <c r="AM16" s="154">
        <v>816</v>
      </c>
      <c r="AN16" s="154">
        <v>244</v>
      </c>
      <c r="AO16" s="154">
        <v>855</v>
      </c>
      <c r="AP16" s="154">
        <v>255</v>
      </c>
      <c r="AQ16" s="154">
        <v>893</v>
      </c>
      <c r="AR16" s="154">
        <v>266</v>
      </c>
      <c r="AS16" s="154">
        <v>932</v>
      </c>
      <c r="AT16" s="154">
        <v>280</v>
      </c>
      <c r="AU16" s="154">
        <v>980</v>
      </c>
      <c r="AV16" s="154">
        <v>294</v>
      </c>
      <c r="AW16" s="154">
        <v>1030</v>
      </c>
      <c r="AX16" s="154">
        <v>308</v>
      </c>
      <c r="AY16" s="154">
        <v>1078</v>
      </c>
      <c r="AZ16" s="154">
        <v>322</v>
      </c>
      <c r="BA16" s="154">
        <v>1126</v>
      </c>
      <c r="BB16" s="154">
        <v>336</v>
      </c>
      <c r="BC16" s="154">
        <v>1176</v>
      </c>
      <c r="BD16" s="154"/>
      <c r="BE16" s="155"/>
    </row>
    <row r="17" spans="1:57" s="156" customFormat="1" ht="11.1" customHeight="1">
      <c r="A17" s="217">
        <v>11</v>
      </c>
      <c r="B17" s="363">
        <v>89</v>
      </c>
      <c r="C17" s="363">
        <v>313</v>
      </c>
      <c r="D17" s="363">
        <v>101</v>
      </c>
      <c r="E17" s="363">
        <v>354</v>
      </c>
      <c r="F17" s="363">
        <v>109</v>
      </c>
      <c r="G17" s="363">
        <v>382</v>
      </c>
      <c r="H17" s="363">
        <v>128</v>
      </c>
      <c r="I17" s="363">
        <v>448</v>
      </c>
      <c r="J17" s="363">
        <v>133</v>
      </c>
      <c r="K17" s="363">
        <v>466</v>
      </c>
      <c r="L17" s="363">
        <v>140</v>
      </c>
      <c r="M17" s="363">
        <v>488</v>
      </c>
      <c r="N17" s="363">
        <v>144</v>
      </c>
      <c r="O17" s="363">
        <v>505</v>
      </c>
      <c r="P17" s="363">
        <v>154</v>
      </c>
      <c r="Q17" s="363">
        <v>538</v>
      </c>
      <c r="R17" s="363">
        <v>162</v>
      </c>
      <c r="S17" s="363">
        <v>565</v>
      </c>
      <c r="T17" s="363">
        <v>169</v>
      </c>
      <c r="U17" s="363">
        <v>593</v>
      </c>
      <c r="V17" s="363">
        <v>177</v>
      </c>
      <c r="W17" s="363">
        <v>621</v>
      </c>
      <c r="X17" s="363">
        <v>186</v>
      </c>
      <c r="Y17" s="363">
        <v>652</v>
      </c>
      <c r="Z17" s="363">
        <v>194</v>
      </c>
      <c r="AA17" s="363">
        <v>678</v>
      </c>
      <c r="AB17" s="364">
        <v>203</v>
      </c>
      <c r="AC17" s="365">
        <v>712</v>
      </c>
      <c r="AD17" s="154">
        <v>213</v>
      </c>
      <c r="AE17" s="154">
        <v>746</v>
      </c>
      <c r="AF17" s="154">
        <v>222</v>
      </c>
      <c r="AG17" s="154">
        <v>779</v>
      </c>
      <c r="AH17" s="154">
        <v>232</v>
      </c>
      <c r="AI17" s="154">
        <v>813</v>
      </c>
      <c r="AJ17" s="154">
        <v>244</v>
      </c>
      <c r="AK17" s="154">
        <v>856</v>
      </c>
      <c r="AL17" s="154">
        <v>256</v>
      </c>
      <c r="AM17" s="154">
        <v>898</v>
      </c>
      <c r="AN17" s="154">
        <v>268</v>
      </c>
      <c r="AO17" s="154">
        <v>940</v>
      </c>
      <c r="AP17" s="154">
        <v>281</v>
      </c>
      <c r="AQ17" s="154">
        <v>982</v>
      </c>
      <c r="AR17" s="154">
        <v>293</v>
      </c>
      <c r="AS17" s="154">
        <v>1025</v>
      </c>
      <c r="AT17" s="154">
        <v>308</v>
      </c>
      <c r="AU17" s="154">
        <v>1078</v>
      </c>
      <c r="AV17" s="154">
        <v>323</v>
      </c>
      <c r="AW17" s="154">
        <v>1132</v>
      </c>
      <c r="AX17" s="154">
        <v>339</v>
      </c>
      <c r="AY17" s="154">
        <v>1186</v>
      </c>
      <c r="AZ17" s="154">
        <v>354</v>
      </c>
      <c r="BA17" s="154">
        <v>1240</v>
      </c>
      <c r="BB17" s="154">
        <v>370</v>
      </c>
      <c r="BC17" s="154">
        <v>1294</v>
      </c>
      <c r="BD17" s="154"/>
      <c r="BE17" s="155"/>
    </row>
    <row r="18" spans="1:57" s="156" customFormat="1" ht="11.1" customHeight="1">
      <c r="A18" s="217">
        <v>12</v>
      </c>
      <c r="B18" s="363">
        <v>98</v>
      </c>
      <c r="C18" s="363">
        <v>342</v>
      </c>
      <c r="D18" s="363">
        <v>110</v>
      </c>
      <c r="E18" s="363">
        <v>386</v>
      </c>
      <c r="F18" s="363">
        <v>119</v>
      </c>
      <c r="G18" s="363">
        <v>416</v>
      </c>
      <c r="H18" s="363">
        <v>140</v>
      </c>
      <c r="I18" s="363">
        <v>488</v>
      </c>
      <c r="J18" s="363">
        <v>145</v>
      </c>
      <c r="K18" s="363">
        <v>508</v>
      </c>
      <c r="L18" s="363">
        <v>152</v>
      </c>
      <c r="M18" s="363">
        <v>532</v>
      </c>
      <c r="N18" s="363">
        <v>157</v>
      </c>
      <c r="O18" s="363">
        <v>551</v>
      </c>
      <c r="P18" s="363">
        <v>167</v>
      </c>
      <c r="Q18" s="363">
        <v>586</v>
      </c>
      <c r="R18" s="363">
        <v>176</v>
      </c>
      <c r="S18" s="363">
        <v>616</v>
      </c>
      <c r="T18" s="363">
        <v>185</v>
      </c>
      <c r="U18" s="363">
        <v>647</v>
      </c>
      <c r="V18" s="363">
        <v>194</v>
      </c>
      <c r="W18" s="363">
        <v>678</v>
      </c>
      <c r="X18" s="363">
        <v>203</v>
      </c>
      <c r="Y18" s="363">
        <v>712</v>
      </c>
      <c r="Z18" s="363">
        <v>211</v>
      </c>
      <c r="AA18" s="363">
        <v>739</v>
      </c>
      <c r="AB18" s="364">
        <v>222</v>
      </c>
      <c r="AC18" s="365">
        <v>777</v>
      </c>
      <c r="AD18" s="154">
        <v>232</v>
      </c>
      <c r="AE18" s="154">
        <v>813</v>
      </c>
      <c r="AF18" s="154">
        <v>243</v>
      </c>
      <c r="AG18" s="154">
        <v>850</v>
      </c>
      <c r="AH18" s="154">
        <v>253</v>
      </c>
      <c r="AI18" s="154">
        <v>887</v>
      </c>
      <c r="AJ18" s="154">
        <v>266</v>
      </c>
      <c r="AK18" s="154">
        <v>933</v>
      </c>
      <c r="AL18" s="154">
        <v>279</v>
      </c>
      <c r="AM18" s="154">
        <v>979</v>
      </c>
      <c r="AN18" s="154">
        <v>293</v>
      </c>
      <c r="AO18" s="154">
        <v>1025</v>
      </c>
      <c r="AP18" s="154">
        <v>306</v>
      </c>
      <c r="AQ18" s="154">
        <v>1071</v>
      </c>
      <c r="AR18" s="154">
        <v>319</v>
      </c>
      <c r="AS18" s="154">
        <v>1118</v>
      </c>
      <c r="AT18" s="154">
        <v>337</v>
      </c>
      <c r="AU18" s="154">
        <v>1177</v>
      </c>
      <c r="AV18" s="154">
        <v>353</v>
      </c>
      <c r="AW18" s="154">
        <v>1235</v>
      </c>
      <c r="AX18" s="154">
        <v>370</v>
      </c>
      <c r="AY18" s="154">
        <v>1294</v>
      </c>
      <c r="AZ18" s="154">
        <v>386</v>
      </c>
      <c r="BA18" s="154">
        <v>1352</v>
      </c>
      <c r="BB18" s="154">
        <v>403</v>
      </c>
      <c r="BC18" s="154">
        <v>1410</v>
      </c>
      <c r="BD18" s="154"/>
      <c r="BE18" s="155"/>
    </row>
    <row r="19" spans="1:57" s="156" customFormat="1" ht="11.1" customHeight="1">
      <c r="A19" s="217">
        <v>13</v>
      </c>
      <c r="B19" s="363">
        <v>106</v>
      </c>
      <c r="C19" s="363">
        <v>371</v>
      </c>
      <c r="D19" s="363">
        <v>120</v>
      </c>
      <c r="E19" s="363">
        <v>418</v>
      </c>
      <c r="F19" s="363">
        <v>129</v>
      </c>
      <c r="G19" s="363">
        <v>451</v>
      </c>
      <c r="H19" s="363">
        <v>151</v>
      </c>
      <c r="I19" s="363">
        <v>528</v>
      </c>
      <c r="J19" s="363">
        <v>157</v>
      </c>
      <c r="K19" s="363">
        <v>551</v>
      </c>
      <c r="L19" s="363">
        <v>165</v>
      </c>
      <c r="M19" s="363">
        <v>576</v>
      </c>
      <c r="N19" s="363">
        <v>170</v>
      </c>
      <c r="O19" s="363">
        <v>596</v>
      </c>
      <c r="P19" s="363">
        <v>182</v>
      </c>
      <c r="Q19" s="363">
        <v>636</v>
      </c>
      <c r="R19" s="363">
        <v>190</v>
      </c>
      <c r="S19" s="363">
        <v>668</v>
      </c>
      <c r="T19" s="363">
        <v>200</v>
      </c>
      <c r="U19" s="363">
        <v>701</v>
      </c>
      <c r="V19" s="363">
        <v>210</v>
      </c>
      <c r="W19" s="363">
        <v>734</v>
      </c>
      <c r="X19" s="363">
        <v>220</v>
      </c>
      <c r="Y19" s="363">
        <v>771</v>
      </c>
      <c r="Z19" s="363">
        <v>229</v>
      </c>
      <c r="AA19" s="363">
        <v>801</v>
      </c>
      <c r="AB19" s="364">
        <v>240</v>
      </c>
      <c r="AC19" s="365">
        <v>840</v>
      </c>
      <c r="AD19" s="154">
        <v>252</v>
      </c>
      <c r="AE19" s="154">
        <v>881</v>
      </c>
      <c r="AF19" s="154">
        <v>263</v>
      </c>
      <c r="AG19" s="154">
        <v>921</v>
      </c>
      <c r="AH19" s="154">
        <v>275</v>
      </c>
      <c r="AI19" s="154">
        <v>961</v>
      </c>
      <c r="AJ19" s="154">
        <v>289</v>
      </c>
      <c r="AK19" s="154">
        <v>1011</v>
      </c>
      <c r="AL19" s="154">
        <v>304</v>
      </c>
      <c r="AM19" s="154">
        <v>1061</v>
      </c>
      <c r="AN19" s="154">
        <v>318</v>
      </c>
      <c r="AO19" s="154">
        <v>1111</v>
      </c>
      <c r="AP19" s="154">
        <v>332</v>
      </c>
      <c r="AQ19" s="154">
        <v>1162</v>
      </c>
      <c r="AR19" s="154">
        <v>346</v>
      </c>
      <c r="AS19" s="154">
        <v>1211</v>
      </c>
      <c r="AT19" s="154">
        <v>364</v>
      </c>
      <c r="AU19" s="154">
        <v>1275</v>
      </c>
      <c r="AV19" s="154">
        <v>383</v>
      </c>
      <c r="AW19" s="154">
        <v>1338</v>
      </c>
      <c r="AX19" s="154">
        <v>400</v>
      </c>
      <c r="AY19" s="154">
        <v>1401</v>
      </c>
      <c r="AZ19" s="154">
        <v>418</v>
      </c>
      <c r="BA19" s="154">
        <v>1465</v>
      </c>
      <c r="BB19" s="154">
        <v>437</v>
      </c>
      <c r="BC19" s="154">
        <v>1528</v>
      </c>
      <c r="BD19" s="154"/>
      <c r="BE19" s="155"/>
    </row>
    <row r="20" spans="1:57" s="156" customFormat="1" ht="11.1" customHeight="1">
      <c r="A20" s="217">
        <v>14</v>
      </c>
      <c r="B20" s="363">
        <v>114</v>
      </c>
      <c r="C20" s="363">
        <v>399</v>
      </c>
      <c r="D20" s="363">
        <v>129</v>
      </c>
      <c r="E20" s="363">
        <v>451</v>
      </c>
      <c r="F20" s="363">
        <v>139</v>
      </c>
      <c r="G20" s="363">
        <v>485</v>
      </c>
      <c r="H20" s="363">
        <v>163</v>
      </c>
      <c r="I20" s="363">
        <v>569</v>
      </c>
      <c r="J20" s="363">
        <v>169</v>
      </c>
      <c r="K20" s="363">
        <v>593</v>
      </c>
      <c r="L20" s="363">
        <v>177</v>
      </c>
      <c r="M20" s="363">
        <v>620</v>
      </c>
      <c r="N20" s="363">
        <v>184</v>
      </c>
      <c r="O20" s="363">
        <v>642</v>
      </c>
      <c r="P20" s="363">
        <v>196</v>
      </c>
      <c r="Q20" s="363">
        <v>684</v>
      </c>
      <c r="R20" s="363">
        <v>206</v>
      </c>
      <c r="S20" s="363">
        <v>719</v>
      </c>
      <c r="T20" s="363">
        <v>216</v>
      </c>
      <c r="U20" s="363">
        <v>755</v>
      </c>
      <c r="V20" s="363">
        <v>226</v>
      </c>
      <c r="W20" s="363">
        <v>791</v>
      </c>
      <c r="X20" s="363">
        <v>238</v>
      </c>
      <c r="Y20" s="363">
        <v>830</v>
      </c>
      <c r="Z20" s="363">
        <v>246</v>
      </c>
      <c r="AA20" s="363">
        <v>862</v>
      </c>
      <c r="AB20" s="364">
        <v>259</v>
      </c>
      <c r="AC20" s="365">
        <v>905</v>
      </c>
      <c r="AD20" s="154">
        <v>271</v>
      </c>
      <c r="AE20" s="154">
        <v>948</v>
      </c>
      <c r="AF20" s="154">
        <v>284</v>
      </c>
      <c r="AG20" s="154">
        <v>992</v>
      </c>
      <c r="AH20" s="154">
        <v>296</v>
      </c>
      <c r="AI20" s="154">
        <v>1035</v>
      </c>
      <c r="AJ20" s="154">
        <v>311</v>
      </c>
      <c r="AK20" s="154">
        <v>1089</v>
      </c>
      <c r="AL20" s="154">
        <v>327</v>
      </c>
      <c r="AM20" s="154">
        <v>1143</v>
      </c>
      <c r="AN20" s="154">
        <v>342</v>
      </c>
      <c r="AO20" s="154">
        <v>1197</v>
      </c>
      <c r="AP20" s="154">
        <v>357</v>
      </c>
      <c r="AQ20" s="154">
        <v>1251</v>
      </c>
      <c r="AR20" s="154">
        <v>373</v>
      </c>
      <c r="AS20" s="154">
        <v>1305</v>
      </c>
      <c r="AT20" s="154">
        <v>393</v>
      </c>
      <c r="AU20" s="154">
        <v>1373</v>
      </c>
      <c r="AV20" s="154">
        <v>411</v>
      </c>
      <c r="AW20" s="154">
        <v>1441</v>
      </c>
      <c r="AX20" s="154">
        <v>431</v>
      </c>
      <c r="AY20" s="154">
        <v>1509</v>
      </c>
      <c r="AZ20" s="154">
        <v>451</v>
      </c>
      <c r="BA20" s="154">
        <v>1577</v>
      </c>
      <c r="BB20" s="154">
        <v>470</v>
      </c>
      <c r="BC20" s="154">
        <v>1646</v>
      </c>
      <c r="BD20" s="154"/>
      <c r="BE20" s="155"/>
    </row>
    <row r="21" spans="1:57" s="156" customFormat="1" ht="11.1" customHeight="1">
      <c r="A21" s="217">
        <v>15</v>
      </c>
      <c r="B21" s="363">
        <v>122</v>
      </c>
      <c r="C21" s="363">
        <v>428</v>
      </c>
      <c r="D21" s="363">
        <v>138</v>
      </c>
      <c r="E21" s="363">
        <v>483</v>
      </c>
      <c r="F21" s="363">
        <v>149</v>
      </c>
      <c r="G21" s="363">
        <v>520</v>
      </c>
      <c r="H21" s="363">
        <v>174</v>
      </c>
      <c r="I21" s="363">
        <v>609</v>
      </c>
      <c r="J21" s="363">
        <v>182</v>
      </c>
      <c r="K21" s="363">
        <v>636</v>
      </c>
      <c r="L21" s="363">
        <v>190</v>
      </c>
      <c r="M21" s="363">
        <v>665</v>
      </c>
      <c r="N21" s="363">
        <v>197</v>
      </c>
      <c r="O21" s="363">
        <v>689</v>
      </c>
      <c r="P21" s="363">
        <v>209</v>
      </c>
      <c r="Q21" s="363">
        <v>734</v>
      </c>
      <c r="R21" s="363">
        <v>220</v>
      </c>
      <c r="S21" s="363">
        <v>770</v>
      </c>
      <c r="T21" s="363">
        <v>231</v>
      </c>
      <c r="U21" s="363">
        <v>809</v>
      </c>
      <c r="V21" s="363">
        <v>242</v>
      </c>
      <c r="W21" s="363">
        <v>847</v>
      </c>
      <c r="X21" s="363">
        <v>254</v>
      </c>
      <c r="Y21" s="363">
        <v>890</v>
      </c>
      <c r="Z21" s="363">
        <v>264</v>
      </c>
      <c r="AA21" s="363">
        <v>924</v>
      </c>
      <c r="AB21" s="364">
        <v>277</v>
      </c>
      <c r="AC21" s="365">
        <v>970</v>
      </c>
      <c r="AD21" s="154">
        <v>290</v>
      </c>
      <c r="AE21" s="154">
        <v>1016</v>
      </c>
      <c r="AF21" s="154">
        <v>304</v>
      </c>
      <c r="AG21" s="154">
        <v>1063</v>
      </c>
      <c r="AH21" s="154">
        <v>317</v>
      </c>
      <c r="AI21" s="154">
        <v>1109</v>
      </c>
      <c r="AJ21" s="154">
        <v>333</v>
      </c>
      <c r="AK21" s="154">
        <v>1167</v>
      </c>
      <c r="AL21" s="154">
        <v>350</v>
      </c>
      <c r="AM21" s="154">
        <v>1224</v>
      </c>
      <c r="AN21" s="154">
        <v>366</v>
      </c>
      <c r="AO21" s="154">
        <v>1283</v>
      </c>
      <c r="AP21" s="154">
        <v>383</v>
      </c>
      <c r="AQ21" s="154">
        <v>1340</v>
      </c>
      <c r="AR21" s="154">
        <v>399</v>
      </c>
      <c r="AS21" s="154">
        <v>1398</v>
      </c>
      <c r="AT21" s="154">
        <v>420</v>
      </c>
      <c r="AU21" s="154">
        <v>1471</v>
      </c>
      <c r="AV21" s="154">
        <v>441</v>
      </c>
      <c r="AW21" s="154">
        <v>1544</v>
      </c>
      <c r="AX21" s="154">
        <v>462</v>
      </c>
      <c r="AY21" s="154">
        <v>1617</v>
      </c>
      <c r="AZ21" s="154">
        <v>483</v>
      </c>
      <c r="BA21" s="154">
        <v>1691</v>
      </c>
      <c r="BB21" s="154">
        <v>504</v>
      </c>
      <c r="BC21" s="154">
        <v>1763</v>
      </c>
      <c r="BD21" s="154"/>
      <c r="BE21" s="155"/>
    </row>
    <row r="22" spans="1:57" s="156" customFormat="1" ht="11.1" customHeight="1">
      <c r="A22" s="217">
        <v>16</v>
      </c>
      <c r="B22" s="363">
        <v>130</v>
      </c>
      <c r="C22" s="363">
        <v>455</v>
      </c>
      <c r="D22" s="363">
        <v>147</v>
      </c>
      <c r="E22" s="363">
        <v>515</v>
      </c>
      <c r="F22" s="363">
        <v>158</v>
      </c>
      <c r="G22" s="363">
        <v>554</v>
      </c>
      <c r="H22" s="363">
        <v>186</v>
      </c>
      <c r="I22" s="363">
        <v>650</v>
      </c>
      <c r="J22" s="363">
        <v>194</v>
      </c>
      <c r="K22" s="363">
        <v>678</v>
      </c>
      <c r="L22" s="363">
        <v>202</v>
      </c>
      <c r="M22" s="363">
        <v>710</v>
      </c>
      <c r="N22" s="363">
        <v>210</v>
      </c>
      <c r="O22" s="363">
        <v>735</v>
      </c>
      <c r="P22" s="363">
        <v>223</v>
      </c>
      <c r="Q22" s="363">
        <v>782</v>
      </c>
      <c r="R22" s="363">
        <v>234</v>
      </c>
      <c r="S22" s="363">
        <v>822</v>
      </c>
      <c r="T22" s="363">
        <v>246</v>
      </c>
      <c r="U22" s="363">
        <v>862</v>
      </c>
      <c r="V22" s="363">
        <v>258</v>
      </c>
      <c r="W22" s="363">
        <v>903</v>
      </c>
      <c r="X22" s="363">
        <v>271</v>
      </c>
      <c r="Y22" s="363">
        <v>948</v>
      </c>
      <c r="Z22" s="363">
        <v>282</v>
      </c>
      <c r="AA22" s="363">
        <v>986</v>
      </c>
      <c r="AB22" s="364">
        <v>296</v>
      </c>
      <c r="AC22" s="365">
        <v>1035</v>
      </c>
      <c r="AD22" s="154">
        <v>310</v>
      </c>
      <c r="AE22" s="154">
        <v>1085</v>
      </c>
      <c r="AF22" s="154">
        <v>323</v>
      </c>
      <c r="AG22" s="154">
        <v>1133</v>
      </c>
      <c r="AH22" s="154">
        <v>338</v>
      </c>
      <c r="AI22" s="154">
        <v>1183</v>
      </c>
      <c r="AJ22" s="154">
        <v>355</v>
      </c>
      <c r="AK22" s="154">
        <v>1244</v>
      </c>
      <c r="AL22" s="154">
        <v>373</v>
      </c>
      <c r="AM22" s="154">
        <v>1306</v>
      </c>
      <c r="AN22" s="154">
        <v>391</v>
      </c>
      <c r="AO22" s="154">
        <v>1367</v>
      </c>
      <c r="AP22" s="154">
        <v>408</v>
      </c>
      <c r="AQ22" s="154">
        <v>1429</v>
      </c>
      <c r="AR22" s="154">
        <v>426</v>
      </c>
      <c r="AS22" s="154">
        <v>1491</v>
      </c>
      <c r="AT22" s="154">
        <v>448</v>
      </c>
      <c r="AU22" s="154">
        <v>1569</v>
      </c>
      <c r="AV22" s="154">
        <v>471</v>
      </c>
      <c r="AW22" s="154">
        <v>1647</v>
      </c>
      <c r="AX22" s="154">
        <v>493</v>
      </c>
      <c r="AY22" s="154">
        <v>1725</v>
      </c>
      <c r="AZ22" s="154">
        <v>515</v>
      </c>
      <c r="BA22" s="154">
        <v>1803</v>
      </c>
      <c r="BB22" s="154">
        <v>538</v>
      </c>
      <c r="BC22" s="154">
        <v>1881</v>
      </c>
      <c r="BD22" s="154"/>
      <c r="BE22" s="155"/>
    </row>
    <row r="23" spans="1:57" s="156" customFormat="1" ht="11.1" customHeight="1">
      <c r="A23" s="217">
        <v>17</v>
      </c>
      <c r="B23" s="363">
        <v>139</v>
      </c>
      <c r="C23" s="363">
        <v>484</v>
      </c>
      <c r="D23" s="363">
        <v>156</v>
      </c>
      <c r="E23" s="363">
        <v>547</v>
      </c>
      <c r="F23" s="363">
        <v>168</v>
      </c>
      <c r="G23" s="363">
        <v>590</v>
      </c>
      <c r="H23" s="363">
        <v>198</v>
      </c>
      <c r="I23" s="363">
        <v>691</v>
      </c>
      <c r="J23" s="363">
        <v>206</v>
      </c>
      <c r="K23" s="363">
        <v>720</v>
      </c>
      <c r="L23" s="363">
        <v>216</v>
      </c>
      <c r="M23" s="363">
        <v>754</v>
      </c>
      <c r="N23" s="363">
        <v>223</v>
      </c>
      <c r="O23" s="363">
        <v>780</v>
      </c>
      <c r="P23" s="363">
        <v>238</v>
      </c>
      <c r="Q23" s="363">
        <v>832</v>
      </c>
      <c r="R23" s="363">
        <v>250</v>
      </c>
      <c r="S23" s="363">
        <v>873</v>
      </c>
      <c r="T23" s="363">
        <v>262</v>
      </c>
      <c r="U23" s="363">
        <v>916</v>
      </c>
      <c r="V23" s="363">
        <v>274</v>
      </c>
      <c r="W23" s="363">
        <v>960</v>
      </c>
      <c r="X23" s="363">
        <v>288</v>
      </c>
      <c r="Y23" s="363">
        <v>1008</v>
      </c>
      <c r="Z23" s="363">
        <v>299</v>
      </c>
      <c r="AA23" s="363">
        <v>1047</v>
      </c>
      <c r="AB23" s="364">
        <v>315</v>
      </c>
      <c r="AC23" s="365">
        <v>1100</v>
      </c>
      <c r="AD23" s="154">
        <v>329</v>
      </c>
      <c r="AE23" s="154">
        <v>1152</v>
      </c>
      <c r="AF23" s="154">
        <v>344</v>
      </c>
      <c r="AG23" s="154">
        <v>1204</v>
      </c>
      <c r="AH23" s="154">
        <v>359</v>
      </c>
      <c r="AI23" s="154">
        <v>1256</v>
      </c>
      <c r="AJ23" s="154">
        <v>377</v>
      </c>
      <c r="AK23" s="154">
        <v>1322</v>
      </c>
      <c r="AL23" s="154">
        <v>396</v>
      </c>
      <c r="AM23" s="154">
        <v>1387</v>
      </c>
      <c r="AN23" s="154">
        <v>415</v>
      </c>
      <c r="AO23" s="154">
        <v>1453</v>
      </c>
      <c r="AP23" s="154">
        <v>433</v>
      </c>
      <c r="AQ23" s="154">
        <v>1518</v>
      </c>
      <c r="AR23" s="154">
        <v>452</v>
      </c>
      <c r="AS23" s="154">
        <v>1584</v>
      </c>
      <c r="AT23" s="154">
        <v>476</v>
      </c>
      <c r="AU23" s="154">
        <v>1667</v>
      </c>
      <c r="AV23" s="154">
        <v>499</v>
      </c>
      <c r="AW23" s="154">
        <v>1750</v>
      </c>
      <c r="AX23" s="154">
        <v>524</v>
      </c>
      <c r="AY23" s="154">
        <v>1833</v>
      </c>
      <c r="AZ23" s="154">
        <v>548</v>
      </c>
      <c r="BA23" s="154">
        <v>1915</v>
      </c>
      <c r="BB23" s="154">
        <v>571</v>
      </c>
      <c r="BC23" s="154">
        <v>1999</v>
      </c>
      <c r="BD23" s="154"/>
      <c r="BE23" s="155"/>
    </row>
    <row r="24" spans="1:57" s="156" customFormat="1" ht="11.1" customHeight="1">
      <c r="A24" s="217">
        <v>18</v>
      </c>
      <c r="B24" s="363">
        <v>146</v>
      </c>
      <c r="C24" s="363">
        <v>513</v>
      </c>
      <c r="D24" s="363">
        <v>165</v>
      </c>
      <c r="E24" s="363">
        <v>580</v>
      </c>
      <c r="F24" s="363">
        <v>178</v>
      </c>
      <c r="G24" s="363">
        <v>624</v>
      </c>
      <c r="H24" s="363">
        <v>209</v>
      </c>
      <c r="I24" s="363">
        <v>732</v>
      </c>
      <c r="J24" s="363">
        <v>218</v>
      </c>
      <c r="K24" s="363">
        <v>762</v>
      </c>
      <c r="L24" s="363">
        <v>228</v>
      </c>
      <c r="M24" s="363">
        <v>799</v>
      </c>
      <c r="N24" s="363">
        <v>236</v>
      </c>
      <c r="O24" s="363">
        <v>826</v>
      </c>
      <c r="P24" s="363">
        <v>252</v>
      </c>
      <c r="Q24" s="363">
        <v>880</v>
      </c>
      <c r="R24" s="363">
        <v>264</v>
      </c>
      <c r="S24" s="363">
        <v>924</v>
      </c>
      <c r="T24" s="363">
        <v>277</v>
      </c>
      <c r="U24" s="363">
        <v>970</v>
      </c>
      <c r="V24" s="363">
        <v>290</v>
      </c>
      <c r="W24" s="363">
        <v>1016</v>
      </c>
      <c r="X24" s="363">
        <v>305</v>
      </c>
      <c r="Y24" s="363">
        <v>1067</v>
      </c>
      <c r="Z24" s="363">
        <v>317</v>
      </c>
      <c r="AA24" s="363">
        <v>1109</v>
      </c>
      <c r="AB24" s="364">
        <v>332</v>
      </c>
      <c r="AC24" s="365">
        <v>1164</v>
      </c>
      <c r="AD24" s="154">
        <v>349</v>
      </c>
      <c r="AE24" s="154">
        <v>1220</v>
      </c>
      <c r="AF24" s="154">
        <v>364</v>
      </c>
      <c r="AG24" s="154">
        <v>1275</v>
      </c>
      <c r="AH24" s="154">
        <v>381</v>
      </c>
      <c r="AI24" s="154">
        <v>1331</v>
      </c>
      <c r="AJ24" s="154">
        <v>400</v>
      </c>
      <c r="AK24" s="154">
        <v>1400</v>
      </c>
      <c r="AL24" s="154">
        <v>420</v>
      </c>
      <c r="AM24" s="154">
        <v>1470</v>
      </c>
      <c r="AN24" s="154">
        <v>440</v>
      </c>
      <c r="AO24" s="154">
        <v>1539</v>
      </c>
      <c r="AP24" s="154">
        <v>460</v>
      </c>
      <c r="AQ24" s="154">
        <v>1608</v>
      </c>
      <c r="AR24" s="154">
        <v>480</v>
      </c>
      <c r="AS24" s="154">
        <v>1677</v>
      </c>
      <c r="AT24" s="154">
        <v>504</v>
      </c>
      <c r="AU24" s="154">
        <v>1764</v>
      </c>
      <c r="AV24" s="154">
        <v>529</v>
      </c>
      <c r="AW24" s="154">
        <v>1852</v>
      </c>
      <c r="AX24" s="154">
        <v>554</v>
      </c>
      <c r="AY24" s="154">
        <v>1940</v>
      </c>
      <c r="AZ24" s="154">
        <v>580</v>
      </c>
      <c r="BA24" s="154">
        <v>2028</v>
      </c>
      <c r="BB24" s="154">
        <v>605</v>
      </c>
      <c r="BC24" s="154">
        <v>2116</v>
      </c>
      <c r="BD24" s="154"/>
      <c r="BE24" s="155"/>
    </row>
    <row r="25" spans="1:57" s="156" customFormat="1" ht="11.1" customHeight="1">
      <c r="A25" s="217">
        <v>19</v>
      </c>
      <c r="B25" s="363">
        <v>155</v>
      </c>
      <c r="C25" s="363">
        <v>541</v>
      </c>
      <c r="D25" s="363">
        <v>175</v>
      </c>
      <c r="E25" s="363">
        <v>612</v>
      </c>
      <c r="F25" s="363">
        <v>188</v>
      </c>
      <c r="G25" s="363">
        <v>659</v>
      </c>
      <c r="H25" s="363">
        <v>221</v>
      </c>
      <c r="I25" s="363">
        <v>772</v>
      </c>
      <c r="J25" s="363">
        <v>230</v>
      </c>
      <c r="K25" s="363">
        <v>805</v>
      </c>
      <c r="L25" s="363">
        <v>241</v>
      </c>
      <c r="M25" s="363">
        <v>843</v>
      </c>
      <c r="N25" s="363">
        <v>249</v>
      </c>
      <c r="O25" s="363">
        <v>872</v>
      </c>
      <c r="P25" s="363">
        <v>265</v>
      </c>
      <c r="Q25" s="363">
        <v>928</v>
      </c>
      <c r="R25" s="363">
        <v>278</v>
      </c>
      <c r="S25" s="363">
        <v>976</v>
      </c>
      <c r="T25" s="363">
        <v>293</v>
      </c>
      <c r="U25" s="363">
        <v>1024</v>
      </c>
      <c r="V25" s="363">
        <v>307</v>
      </c>
      <c r="W25" s="363">
        <v>1073</v>
      </c>
      <c r="X25" s="363">
        <v>322</v>
      </c>
      <c r="Y25" s="363">
        <v>1126</v>
      </c>
      <c r="Z25" s="363">
        <v>334</v>
      </c>
      <c r="AA25" s="363">
        <v>1170</v>
      </c>
      <c r="AB25" s="364">
        <v>351</v>
      </c>
      <c r="AC25" s="365">
        <v>1229</v>
      </c>
      <c r="AD25" s="154">
        <v>367</v>
      </c>
      <c r="AE25" s="154">
        <v>1287</v>
      </c>
      <c r="AF25" s="154">
        <v>385</v>
      </c>
      <c r="AG25" s="154">
        <v>1346</v>
      </c>
      <c r="AH25" s="154">
        <v>401</v>
      </c>
      <c r="AI25" s="154">
        <v>1405</v>
      </c>
      <c r="AJ25" s="154">
        <v>422</v>
      </c>
      <c r="AK25" s="154">
        <v>1477</v>
      </c>
      <c r="AL25" s="154">
        <v>443</v>
      </c>
      <c r="AM25" s="154">
        <v>1551</v>
      </c>
      <c r="AN25" s="154">
        <v>464</v>
      </c>
      <c r="AO25" s="154">
        <v>1624</v>
      </c>
      <c r="AP25" s="154">
        <v>485</v>
      </c>
      <c r="AQ25" s="154">
        <v>1697</v>
      </c>
      <c r="AR25" s="154">
        <v>506</v>
      </c>
      <c r="AS25" s="154">
        <v>1770</v>
      </c>
      <c r="AT25" s="154">
        <v>532</v>
      </c>
      <c r="AU25" s="154">
        <v>1863</v>
      </c>
      <c r="AV25" s="154">
        <v>559</v>
      </c>
      <c r="AW25" s="154">
        <v>1956</v>
      </c>
      <c r="AX25" s="154">
        <v>585</v>
      </c>
      <c r="AY25" s="154">
        <v>2048</v>
      </c>
      <c r="AZ25" s="154">
        <v>612</v>
      </c>
      <c r="BA25" s="154">
        <v>2141</v>
      </c>
      <c r="BB25" s="154">
        <v>638</v>
      </c>
      <c r="BC25" s="154">
        <v>2233</v>
      </c>
      <c r="BD25" s="154"/>
      <c r="BE25" s="155"/>
    </row>
    <row r="26" spans="1:57" s="156" customFormat="1" ht="11.1" customHeight="1">
      <c r="A26" s="217">
        <v>20</v>
      </c>
      <c r="B26" s="363">
        <v>163</v>
      </c>
      <c r="C26" s="363">
        <v>570</v>
      </c>
      <c r="D26" s="363">
        <v>184</v>
      </c>
      <c r="E26" s="363">
        <v>644</v>
      </c>
      <c r="F26" s="363">
        <v>198</v>
      </c>
      <c r="G26" s="363">
        <v>693</v>
      </c>
      <c r="H26" s="363">
        <v>232</v>
      </c>
      <c r="I26" s="363">
        <v>813</v>
      </c>
      <c r="J26" s="363">
        <v>242</v>
      </c>
      <c r="K26" s="363">
        <v>847</v>
      </c>
      <c r="L26" s="363">
        <v>253</v>
      </c>
      <c r="M26" s="363">
        <v>887</v>
      </c>
      <c r="N26" s="363">
        <v>262</v>
      </c>
      <c r="O26" s="363">
        <v>917</v>
      </c>
      <c r="P26" s="363">
        <v>279</v>
      </c>
      <c r="Q26" s="363">
        <v>978</v>
      </c>
      <c r="R26" s="363">
        <v>294</v>
      </c>
      <c r="S26" s="363">
        <v>1027</v>
      </c>
      <c r="T26" s="363">
        <v>308</v>
      </c>
      <c r="U26" s="363">
        <v>1078</v>
      </c>
      <c r="V26" s="363">
        <v>322</v>
      </c>
      <c r="W26" s="363">
        <v>1130</v>
      </c>
      <c r="X26" s="363">
        <v>339</v>
      </c>
      <c r="Y26" s="363">
        <v>1186</v>
      </c>
      <c r="Z26" s="363">
        <v>352</v>
      </c>
      <c r="AA26" s="363">
        <v>1232</v>
      </c>
      <c r="AB26" s="364">
        <v>370</v>
      </c>
      <c r="AC26" s="365">
        <v>1294</v>
      </c>
      <c r="AD26" s="154">
        <v>387</v>
      </c>
      <c r="AE26" s="154">
        <v>1355</v>
      </c>
      <c r="AF26" s="154">
        <v>405</v>
      </c>
      <c r="AG26" s="154">
        <v>1417</v>
      </c>
      <c r="AH26" s="154">
        <v>422</v>
      </c>
      <c r="AI26" s="154">
        <v>1478</v>
      </c>
      <c r="AJ26" s="154">
        <v>444</v>
      </c>
      <c r="AK26" s="154">
        <v>1555</v>
      </c>
      <c r="AL26" s="154">
        <v>466</v>
      </c>
      <c r="AM26" s="154">
        <v>1632</v>
      </c>
      <c r="AN26" s="154">
        <v>488</v>
      </c>
      <c r="AO26" s="154">
        <v>1709</v>
      </c>
      <c r="AP26" s="154">
        <v>510</v>
      </c>
      <c r="AQ26" s="154">
        <v>1786</v>
      </c>
      <c r="AR26" s="154">
        <v>532</v>
      </c>
      <c r="AS26" s="154">
        <v>1863</v>
      </c>
      <c r="AT26" s="154">
        <v>560</v>
      </c>
      <c r="AU26" s="154">
        <v>1961</v>
      </c>
      <c r="AV26" s="154">
        <v>588</v>
      </c>
      <c r="AW26" s="154">
        <v>2058</v>
      </c>
      <c r="AX26" s="154">
        <v>616</v>
      </c>
      <c r="AY26" s="154">
        <v>2156</v>
      </c>
      <c r="AZ26" s="154">
        <v>644</v>
      </c>
      <c r="BA26" s="154">
        <v>2254</v>
      </c>
      <c r="BB26" s="154">
        <v>672</v>
      </c>
      <c r="BC26" s="154">
        <v>2351</v>
      </c>
      <c r="BD26" s="154"/>
      <c r="BE26" s="155"/>
    </row>
    <row r="27" spans="1:57" s="156" customFormat="1" ht="11.1" customHeight="1">
      <c r="A27" s="217">
        <v>21</v>
      </c>
      <c r="B27" s="363">
        <v>171</v>
      </c>
      <c r="C27" s="363">
        <v>598</v>
      </c>
      <c r="D27" s="363">
        <v>194</v>
      </c>
      <c r="E27" s="363">
        <v>675</v>
      </c>
      <c r="F27" s="363">
        <v>208</v>
      </c>
      <c r="G27" s="363">
        <v>728</v>
      </c>
      <c r="H27" s="363">
        <v>244</v>
      </c>
      <c r="I27" s="363">
        <v>854</v>
      </c>
      <c r="J27" s="363">
        <v>254</v>
      </c>
      <c r="K27" s="363">
        <v>890</v>
      </c>
      <c r="L27" s="363">
        <v>266</v>
      </c>
      <c r="M27" s="363">
        <v>932</v>
      </c>
      <c r="N27" s="363">
        <v>275</v>
      </c>
      <c r="O27" s="363">
        <v>964</v>
      </c>
      <c r="P27" s="363">
        <v>294</v>
      </c>
      <c r="Q27" s="363">
        <v>1026</v>
      </c>
      <c r="R27" s="363">
        <v>308</v>
      </c>
      <c r="S27" s="363">
        <v>1078</v>
      </c>
      <c r="T27" s="363">
        <v>323</v>
      </c>
      <c r="U27" s="363">
        <v>1132</v>
      </c>
      <c r="V27" s="363">
        <v>339</v>
      </c>
      <c r="W27" s="363">
        <v>1186</v>
      </c>
      <c r="X27" s="363">
        <v>355</v>
      </c>
      <c r="Y27" s="363">
        <v>1245</v>
      </c>
      <c r="Z27" s="363">
        <v>370</v>
      </c>
      <c r="AA27" s="363">
        <v>1294</v>
      </c>
      <c r="AB27" s="364">
        <v>388</v>
      </c>
      <c r="AC27" s="365">
        <v>1358</v>
      </c>
      <c r="AD27" s="154">
        <v>407</v>
      </c>
      <c r="AE27" s="154">
        <v>1423</v>
      </c>
      <c r="AF27" s="154">
        <v>425</v>
      </c>
      <c r="AG27" s="154">
        <v>1487</v>
      </c>
      <c r="AH27" s="154">
        <v>443</v>
      </c>
      <c r="AI27" s="154">
        <v>1552</v>
      </c>
      <c r="AJ27" s="154">
        <v>466</v>
      </c>
      <c r="AK27" s="154">
        <v>1633</v>
      </c>
      <c r="AL27" s="154">
        <v>490</v>
      </c>
      <c r="AM27" s="154">
        <v>1714</v>
      </c>
      <c r="AN27" s="154">
        <v>513</v>
      </c>
      <c r="AO27" s="154">
        <v>1795</v>
      </c>
      <c r="AP27" s="154">
        <v>536</v>
      </c>
      <c r="AQ27" s="154">
        <v>1876</v>
      </c>
      <c r="AR27" s="154">
        <v>559</v>
      </c>
      <c r="AS27" s="154">
        <v>1957</v>
      </c>
      <c r="AT27" s="154">
        <v>588</v>
      </c>
      <c r="AU27" s="154">
        <v>2059</v>
      </c>
      <c r="AV27" s="154">
        <v>617</v>
      </c>
      <c r="AW27" s="154">
        <v>2161</v>
      </c>
      <c r="AX27" s="154">
        <v>647</v>
      </c>
      <c r="AY27" s="154">
        <v>2264</v>
      </c>
      <c r="AZ27" s="154">
        <v>676</v>
      </c>
      <c r="BA27" s="154">
        <v>2366</v>
      </c>
      <c r="BB27" s="154">
        <v>705</v>
      </c>
      <c r="BC27" s="154">
        <v>2468</v>
      </c>
      <c r="BD27" s="154"/>
      <c r="BE27" s="155"/>
    </row>
    <row r="28" spans="1:57" s="156" customFormat="1" ht="11.1" customHeight="1">
      <c r="A28" s="217">
        <v>22</v>
      </c>
      <c r="B28" s="363">
        <v>179</v>
      </c>
      <c r="C28" s="363">
        <v>627</v>
      </c>
      <c r="D28" s="363">
        <v>202</v>
      </c>
      <c r="E28" s="363">
        <v>708</v>
      </c>
      <c r="F28" s="363">
        <v>218</v>
      </c>
      <c r="G28" s="363">
        <v>762</v>
      </c>
      <c r="H28" s="363">
        <v>255</v>
      </c>
      <c r="I28" s="363">
        <v>894</v>
      </c>
      <c r="J28" s="363">
        <v>266</v>
      </c>
      <c r="K28" s="363">
        <v>932</v>
      </c>
      <c r="L28" s="363">
        <v>278</v>
      </c>
      <c r="M28" s="363">
        <v>976</v>
      </c>
      <c r="N28" s="363">
        <v>288</v>
      </c>
      <c r="O28" s="363">
        <v>1010</v>
      </c>
      <c r="P28" s="363">
        <v>307</v>
      </c>
      <c r="Q28" s="363">
        <v>1076</v>
      </c>
      <c r="R28" s="363">
        <v>322</v>
      </c>
      <c r="S28" s="363">
        <v>1130</v>
      </c>
      <c r="T28" s="363">
        <v>339</v>
      </c>
      <c r="U28" s="363">
        <v>1186</v>
      </c>
      <c r="V28" s="363">
        <v>355</v>
      </c>
      <c r="W28" s="363">
        <v>1242</v>
      </c>
      <c r="X28" s="363">
        <v>373</v>
      </c>
      <c r="Y28" s="363">
        <v>1305</v>
      </c>
      <c r="Z28" s="363">
        <v>387</v>
      </c>
      <c r="AA28" s="363">
        <v>1355</v>
      </c>
      <c r="AB28" s="364">
        <v>407</v>
      </c>
      <c r="AC28" s="365">
        <v>1423</v>
      </c>
      <c r="AD28" s="154">
        <v>426</v>
      </c>
      <c r="AE28" s="154">
        <v>1491</v>
      </c>
      <c r="AF28" s="154">
        <v>445</v>
      </c>
      <c r="AG28" s="154">
        <v>1559</v>
      </c>
      <c r="AH28" s="154">
        <v>464</v>
      </c>
      <c r="AI28" s="154">
        <v>1626</v>
      </c>
      <c r="AJ28" s="154">
        <v>488</v>
      </c>
      <c r="AK28" s="154">
        <v>1711</v>
      </c>
      <c r="AL28" s="154">
        <v>513</v>
      </c>
      <c r="AM28" s="154">
        <v>1795</v>
      </c>
      <c r="AN28" s="154">
        <v>537</v>
      </c>
      <c r="AO28" s="154">
        <v>1880</v>
      </c>
      <c r="AP28" s="154">
        <v>561</v>
      </c>
      <c r="AQ28" s="154">
        <v>1965</v>
      </c>
      <c r="AR28" s="154">
        <v>585</v>
      </c>
      <c r="AS28" s="154">
        <v>2049</v>
      </c>
      <c r="AT28" s="154">
        <v>616</v>
      </c>
      <c r="AU28" s="154">
        <v>2157</v>
      </c>
      <c r="AV28" s="154">
        <v>647</v>
      </c>
      <c r="AW28" s="154">
        <v>2264</v>
      </c>
      <c r="AX28" s="154">
        <v>678</v>
      </c>
      <c r="AY28" s="154">
        <v>2372</v>
      </c>
      <c r="AZ28" s="154">
        <v>708</v>
      </c>
      <c r="BA28" s="154">
        <v>2479</v>
      </c>
      <c r="BB28" s="154">
        <v>739</v>
      </c>
      <c r="BC28" s="154">
        <v>2586</v>
      </c>
      <c r="BD28" s="154"/>
      <c r="BE28" s="155"/>
    </row>
    <row r="29" spans="1:57" s="156" customFormat="1" ht="11.1" customHeight="1">
      <c r="A29" s="217">
        <v>23</v>
      </c>
      <c r="B29" s="363">
        <v>187</v>
      </c>
      <c r="C29" s="363">
        <v>656</v>
      </c>
      <c r="D29" s="363">
        <v>211</v>
      </c>
      <c r="E29" s="363">
        <v>740</v>
      </c>
      <c r="F29" s="363">
        <v>228</v>
      </c>
      <c r="G29" s="363">
        <v>797</v>
      </c>
      <c r="H29" s="363">
        <v>267</v>
      </c>
      <c r="I29" s="363">
        <v>935</v>
      </c>
      <c r="J29" s="363">
        <v>278</v>
      </c>
      <c r="K29" s="363">
        <v>975</v>
      </c>
      <c r="L29" s="363">
        <v>291</v>
      </c>
      <c r="M29" s="363">
        <v>1020</v>
      </c>
      <c r="N29" s="363">
        <v>301</v>
      </c>
      <c r="O29" s="363">
        <v>1056</v>
      </c>
      <c r="P29" s="363">
        <v>321</v>
      </c>
      <c r="Q29" s="363">
        <v>1124</v>
      </c>
      <c r="R29" s="363">
        <v>338</v>
      </c>
      <c r="S29" s="363">
        <v>1181</v>
      </c>
      <c r="T29" s="363">
        <v>354</v>
      </c>
      <c r="U29" s="363">
        <v>1240</v>
      </c>
      <c r="V29" s="363">
        <v>371</v>
      </c>
      <c r="W29" s="363">
        <v>1299</v>
      </c>
      <c r="X29" s="363">
        <v>389</v>
      </c>
      <c r="Y29" s="363">
        <v>1364</v>
      </c>
      <c r="Z29" s="363">
        <v>405</v>
      </c>
      <c r="AA29" s="363">
        <v>1417</v>
      </c>
      <c r="AB29" s="364">
        <v>425</v>
      </c>
      <c r="AC29" s="365">
        <v>1487</v>
      </c>
      <c r="AD29" s="154">
        <v>445</v>
      </c>
      <c r="AE29" s="154">
        <v>1559</v>
      </c>
      <c r="AF29" s="154">
        <v>465</v>
      </c>
      <c r="AG29" s="154">
        <v>1629</v>
      </c>
      <c r="AH29" s="154">
        <v>486</v>
      </c>
      <c r="AI29" s="154">
        <v>1701</v>
      </c>
      <c r="AJ29" s="154">
        <v>511</v>
      </c>
      <c r="AK29" s="154">
        <v>1789</v>
      </c>
      <c r="AL29" s="154">
        <v>537</v>
      </c>
      <c r="AM29" s="154">
        <v>1878</v>
      </c>
      <c r="AN29" s="154">
        <v>562</v>
      </c>
      <c r="AO29" s="154">
        <v>1966</v>
      </c>
      <c r="AP29" s="154">
        <v>587</v>
      </c>
      <c r="AQ29" s="154">
        <v>2055</v>
      </c>
      <c r="AR29" s="154">
        <v>613</v>
      </c>
      <c r="AS29" s="154">
        <v>2143</v>
      </c>
      <c r="AT29" s="154">
        <v>645</v>
      </c>
      <c r="AU29" s="154">
        <v>2255</v>
      </c>
      <c r="AV29" s="154">
        <v>676</v>
      </c>
      <c r="AW29" s="154">
        <v>2367</v>
      </c>
      <c r="AX29" s="154">
        <v>708</v>
      </c>
      <c r="AY29" s="154">
        <v>2479</v>
      </c>
      <c r="AZ29" s="154">
        <v>740</v>
      </c>
      <c r="BA29" s="154">
        <v>2592</v>
      </c>
      <c r="BB29" s="154">
        <v>772</v>
      </c>
      <c r="BC29" s="154">
        <v>2704</v>
      </c>
      <c r="BD29" s="154"/>
      <c r="BE29" s="155"/>
    </row>
    <row r="30" spans="1:57" s="156" customFormat="1" ht="11.1" customHeight="1">
      <c r="A30" s="217">
        <v>24</v>
      </c>
      <c r="B30" s="363">
        <v>196</v>
      </c>
      <c r="C30" s="363">
        <v>684</v>
      </c>
      <c r="D30" s="363">
        <v>221</v>
      </c>
      <c r="E30" s="363">
        <v>772</v>
      </c>
      <c r="F30" s="363">
        <v>238</v>
      </c>
      <c r="G30" s="363">
        <v>832</v>
      </c>
      <c r="H30" s="363">
        <v>278</v>
      </c>
      <c r="I30" s="363">
        <v>976</v>
      </c>
      <c r="J30" s="363">
        <v>290</v>
      </c>
      <c r="K30" s="363">
        <v>1016</v>
      </c>
      <c r="L30" s="363">
        <v>304</v>
      </c>
      <c r="M30" s="363">
        <v>1065</v>
      </c>
      <c r="N30" s="363">
        <v>315</v>
      </c>
      <c r="O30" s="363">
        <v>1101</v>
      </c>
      <c r="P30" s="363">
        <v>335</v>
      </c>
      <c r="Q30" s="363">
        <v>1174</v>
      </c>
      <c r="R30" s="363">
        <v>352</v>
      </c>
      <c r="S30" s="363">
        <v>1232</v>
      </c>
      <c r="T30" s="363">
        <v>370</v>
      </c>
      <c r="U30" s="363">
        <v>1295</v>
      </c>
      <c r="V30" s="363">
        <v>387</v>
      </c>
      <c r="W30" s="363">
        <v>1355</v>
      </c>
      <c r="X30" s="363">
        <v>407</v>
      </c>
      <c r="Y30" s="363">
        <v>1423</v>
      </c>
      <c r="Z30" s="363">
        <v>422</v>
      </c>
      <c r="AA30" s="363">
        <v>1478</v>
      </c>
      <c r="AB30" s="364">
        <v>443</v>
      </c>
      <c r="AC30" s="365">
        <v>1552</v>
      </c>
      <c r="AD30" s="154">
        <v>464</v>
      </c>
      <c r="AE30" s="154">
        <v>1626</v>
      </c>
      <c r="AF30" s="154">
        <v>486</v>
      </c>
      <c r="AG30" s="154">
        <v>1701</v>
      </c>
      <c r="AH30" s="154">
        <v>507</v>
      </c>
      <c r="AI30" s="154">
        <v>1774</v>
      </c>
      <c r="AJ30" s="154">
        <v>533</v>
      </c>
      <c r="AK30" s="154">
        <v>1867</v>
      </c>
      <c r="AL30" s="154">
        <v>560</v>
      </c>
      <c r="AM30" s="154">
        <v>1959</v>
      </c>
      <c r="AN30" s="154">
        <v>586</v>
      </c>
      <c r="AO30" s="154">
        <v>2051</v>
      </c>
      <c r="AP30" s="154">
        <v>613</v>
      </c>
      <c r="AQ30" s="154">
        <v>2144</v>
      </c>
      <c r="AR30" s="154">
        <v>639</v>
      </c>
      <c r="AS30" s="154">
        <v>2236</v>
      </c>
      <c r="AT30" s="154">
        <v>672</v>
      </c>
      <c r="AU30" s="154">
        <v>2353</v>
      </c>
      <c r="AV30" s="154">
        <v>706</v>
      </c>
      <c r="AW30" s="154">
        <v>2471</v>
      </c>
      <c r="AX30" s="154">
        <v>739</v>
      </c>
      <c r="AY30" s="154">
        <v>2587</v>
      </c>
      <c r="AZ30" s="154">
        <v>772</v>
      </c>
      <c r="BA30" s="154">
        <v>2704</v>
      </c>
      <c r="BB30" s="154">
        <v>806</v>
      </c>
      <c r="BC30" s="154">
        <v>2821</v>
      </c>
      <c r="BD30" s="154"/>
      <c r="BE30" s="155"/>
    </row>
    <row r="31" spans="1:57" s="156" customFormat="1" ht="11.1" customHeight="1">
      <c r="A31" s="217">
        <v>25</v>
      </c>
      <c r="B31" s="363">
        <v>204</v>
      </c>
      <c r="C31" s="363">
        <v>713</v>
      </c>
      <c r="D31" s="363">
        <v>230</v>
      </c>
      <c r="E31" s="363">
        <v>805</v>
      </c>
      <c r="F31" s="363">
        <v>248</v>
      </c>
      <c r="G31" s="363">
        <v>867</v>
      </c>
      <c r="H31" s="363">
        <v>290</v>
      </c>
      <c r="I31" s="363">
        <v>1016</v>
      </c>
      <c r="J31" s="363">
        <v>303</v>
      </c>
      <c r="K31" s="363">
        <v>1059</v>
      </c>
      <c r="L31" s="363">
        <v>317</v>
      </c>
      <c r="M31" s="363">
        <v>1109</v>
      </c>
      <c r="N31" s="363">
        <v>328</v>
      </c>
      <c r="O31" s="363">
        <v>1147</v>
      </c>
      <c r="P31" s="363">
        <v>349</v>
      </c>
      <c r="Q31" s="363">
        <v>1222</v>
      </c>
      <c r="R31" s="363">
        <v>366</v>
      </c>
      <c r="S31" s="363">
        <v>1284</v>
      </c>
      <c r="T31" s="363">
        <v>385</v>
      </c>
      <c r="U31" s="363">
        <v>1349</v>
      </c>
      <c r="V31" s="363">
        <v>404</v>
      </c>
      <c r="W31" s="363">
        <v>1411</v>
      </c>
      <c r="X31" s="363">
        <v>424</v>
      </c>
      <c r="Y31" s="363">
        <v>1483</v>
      </c>
      <c r="Z31" s="363">
        <v>440</v>
      </c>
      <c r="AA31" s="363">
        <v>1540</v>
      </c>
      <c r="AB31" s="364">
        <v>462</v>
      </c>
      <c r="AC31" s="365">
        <v>1617</v>
      </c>
      <c r="AD31" s="154">
        <v>484</v>
      </c>
      <c r="AE31" s="154">
        <v>1694</v>
      </c>
      <c r="AF31" s="154">
        <v>506</v>
      </c>
      <c r="AG31" s="154">
        <v>1771</v>
      </c>
      <c r="AH31" s="154">
        <v>528</v>
      </c>
      <c r="AI31" s="154">
        <v>1848</v>
      </c>
      <c r="AJ31" s="154">
        <v>556</v>
      </c>
      <c r="AK31" s="154">
        <v>1945</v>
      </c>
      <c r="AL31" s="154">
        <v>583</v>
      </c>
      <c r="AM31" s="154">
        <v>2041</v>
      </c>
      <c r="AN31" s="154">
        <v>611</v>
      </c>
      <c r="AO31" s="154">
        <v>2137</v>
      </c>
      <c r="AP31" s="154">
        <v>638</v>
      </c>
      <c r="AQ31" s="154">
        <v>2233</v>
      </c>
      <c r="AR31" s="154">
        <v>666</v>
      </c>
      <c r="AS31" s="154">
        <v>2330</v>
      </c>
      <c r="AT31" s="154">
        <v>701</v>
      </c>
      <c r="AU31" s="154">
        <v>2451</v>
      </c>
      <c r="AV31" s="154">
        <v>735</v>
      </c>
      <c r="AW31" s="154">
        <v>2573</v>
      </c>
      <c r="AX31" s="154">
        <v>770</v>
      </c>
      <c r="AY31" s="154">
        <v>2695</v>
      </c>
      <c r="AZ31" s="154">
        <v>805</v>
      </c>
      <c r="BA31" s="154">
        <v>2817</v>
      </c>
      <c r="BB31" s="154">
        <v>839</v>
      </c>
      <c r="BC31" s="154">
        <v>2939</v>
      </c>
      <c r="BD31" s="154"/>
      <c r="BE31" s="155"/>
    </row>
    <row r="32" spans="1:57" s="156" customFormat="1" ht="11.1" customHeight="1">
      <c r="A32" s="217">
        <v>26</v>
      </c>
      <c r="B32" s="363">
        <v>211</v>
      </c>
      <c r="C32" s="363">
        <v>740</v>
      </c>
      <c r="D32" s="363">
        <v>239</v>
      </c>
      <c r="E32" s="363">
        <v>837</v>
      </c>
      <c r="F32" s="363">
        <v>257</v>
      </c>
      <c r="G32" s="363">
        <v>901</v>
      </c>
      <c r="H32" s="363">
        <v>302</v>
      </c>
      <c r="I32" s="363">
        <v>1057</v>
      </c>
      <c r="J32" s="363">
        <v>315</v>
      </c>
      <c r="K32" s="363">
        <v>1101</v>
      </c>
      <c r="L32" s="363">
        <v>330</v>
      </c>
      <c r="M32" s="363">
        <v>1153</v>
      </c>
      <c r="N32" s="363">
        <v>341</v>
      </c>
      <c r="O32" s="363">
        <v>1193</v>
      </c>
      <c r="P32" s="363">
        <v>363</v>
      </c>
      <c r="Q32" s="363">
        <v>1272</v>
      </c>
      <c r="R32" s="363">
        <v>382</v>
      </c>
      <c r="S32" s="363">
        <v>1335</v>
      </c>
      <c r="T32" s="363">
        <v>400</v>
      </c>
      <c r="U32" s="363">
        <v>1402</v>
      </c>
      <c r="V32" s="363">
        <v>419</v>
      </c>
      <c r="W32" s="363">
        <v>1468</v>
      </c>
      <c r="X32" s="363">
        <v>440</v>
      </c>
      <c r="Y32" s="363">
        <v>1541</v>
      </c>
      <c r="Z32" s="363">
        <v>458</v>
      </c>
      <c r="AA32" s="363">
        <v>1602</v>
      </c>
      <c r="AB32" s="364">
        <v>481</v>
      </c>
      <c r="AC32" s="365">
        <v>1682</v>
      </c>
      <c r="AD32" s="154">
        <v>504</v>
      </c>
      <c r="AE32" s="154">
        <v>1762</v>
      </c>
      <c r="AF32" s="154">
        <v>526</v>
      </c>
      <c r="AG32" s="154">
        <v>1841</v>
      </c>
      <c r="AH32" s="154">
        <v>549</v>
      </c>
      <c r="AI32" s="154">
        <v>1922</v>
      </c>
      <c r="AJ32" s="154">
        <v>578</v>
      </c>
      <c r="AK32" s="154">
        <v>2022</v>
      </c>
      <c r="AL32" s="154">
        <v>606</v>
      </c>
      <c r="AM32" s="154">
        <v>2122</v>
      </c>
      <c r="AN32" s="154">
        <v>635</v>
      </c>
      <c r="AO32" s="154">
        <v>2222</v>
      </c>
      <c r="AP32" s="154">
        <v>663</v>
      </c>
      <c r="AQ32" s="154">
        <v>2322</v>
      </c>
      <c r="AR32" s="154">
        <v>692</v>
      </c>
      <c r="AS32" s="154">
        <v>2422</v>
      </c>
      <c r="AT32" s="154">
        <v>728</v>
      </c>
      <c r="AU32" s="154">
        <v>2549</v>
      </c>
      <c r="AV32" s="154">
        <v>765</v>
      </c>
      <c r="AW32" s="154">
        <v>2676</v>
      </c>
      <c r="AX32" s="154">
        <v>801</v>
      </c>
      <c r="AY32" s="154">
        <v>2803</v>
      </c>
      <c r="AZ32" s="154">
        <v>837</v>
      </c>
      <c r="BA32" s="154">
        <v>2929</v>
      </c>
      <c r="BB32" s="154">
        <v>873</v>
      </c>
      <c r="BC32" s="154">
        <v>3057</v>
      </c>
      <c r="BD32" s="154"/>
      <c r="BE32" s="155"/>
    </row>
    <row r="33" spans="1:57" s="156" customFormat="1" ht="11.1" customHeight="1">
      <c r="A33" s="217">
        <v>27</v>
      </c>
      <c r="B33" s="363">
        <v>220</v>
      </c>
      <c r="C33" s="363">
        <v>769</v>
      </c>
      <c r="D33" s="363">
        <v>249</v>
      </c>
      <c r="E33" s="363">
        <v>869</v>
      </c>
      <c r="F33" s="363">
        <v>267</v>
      </c>
      <c r="G33" s="363">
        <v>936</v>
      </c>
      <c r="H33" s="363">
        <v>314</v>
      </c>
      <c r="I33" s="363">
        <v>1098</v>
      </c>
      <c r="J33" s="363">
        <v>327</v>
      </c>
      <c r="K33" s="363">
        <v>1144</v>
      </c>
      <c r="L33" s="363">
        <v>342</v>
      </c>
      <c r="M33" s="363">
        <v>1198</v>
      </c>
      <c r="N33" s="363">
        <v>354</v>
      </c>
      <c r="O33" s="363">
        <v>1239</v>
      </c>
      <c r="P33" s="363">
        <v>377</v>
      </c>
      <c r="Q33" s="363">
        <v>1320</v>
      </c>
      <c r="R33" s="363">
        <v>396</v>
      </c>
      <c r="S33" s="363">
        <v>1387</v>
      </c>
      <c r="T33" s="363">
        <v>416</v>
      </c>
      <c r="U33" s="363">
        <v>1456</v>
      </c>
      <c r="V33" s="363">
        <v>436</v>
      </c>
      <c r="W33" s="363">
        <v>1525</v>
      </c>
      <c r="X33" s="363">
        <v>458</v>
      </c>
      <c r="Y33" s="363">
        <v>1601</v>
      </c>
      <c r="Z33" s="363">
        <v>475</v>
      </c>
      <c r="AA33" s="363">
        <v>1663</v>
      </c>
      <c r="AB33" s="364">
        <v>499</v>
      </c>
      <c r="AC33" s="365">
        <v>1747</v>
      </c>
      <c r="AD33" s="154">
        <v>523</v>
      </c>
      <c r="AE33" s="154">
        <v>1829</v>
      </c>
      <c r="AF33" s="154">
        <v>547</v>
      </c>
      <c r="AG33" s="154">
        <v>1913</v>
      </c>
      <c r="AH33" s="154">
        <v>570</v>
      </c>
      <c r="AI33" s="154">
        <v>1995</v>
      </c>
      <c r="AJ33" s="154">
        <v>600</v>
      </c>
      <c r="AK33" s="154">
        <v>2100</v>
      </c>
      <c r="AL33" s="154">
        <v>629</v>
      </c>
      <c r="AM33" s="154">
        <v>2203</v>
      </c>
      <c r="AN33" s="154">
        <v>659</v>
      </c>
      <c r="AO33" s="154">
        <v>2308</v>
      </c>
      <c r="AP33" s="154">
        <v>689</v>
      </c>
      <c r="AQ33" s="154">
        <v>2411</v>
      </c>
      <c r="AR33" s="154">
        <v>718</v>
      </c>
      <c r="AS33" s="154">
        <v>2516</v>
      </c>
      <c r="AT33" s="154">
        <v>757</v>
      </c>
      <c r="AU33" s="154">
        <v>2648</v>
      </c>
      <c r="AV33" s="154">
        <v>794</v>
      </c>
      <c r="AW33" s="154">
        <v>2779</v>
      </c>
      <c r="AX33" s="154">
        <v>832</v>
      </c>
      <c r="AY33" s="154">
        <v>2911</v>
      </c>
      <c r="AZ33" s="154">
        <v>869</v>
      </c>
      <c r="BA33" s="154">
        <v>3043</v>
      </c>
      <c r="BB33" s="154">
        <v>906</v>
      </c>
      <c r="BC33" s="154">
        <v>3174</v>
      </c>
      <c r="BD33" s="154"/>
      <c r="BE33" s="155"/>
    </row>
    <row r="34" spans="1:57" s="156" customFormat="1" ht="11.1" customHeight="1">
      <c r="A34" s="217">
        <v>28</v>
      </c>
      <c r="B34" s="363">
        <v>228</v>
      </c>
      <c r="C34" s="363">
        <v>798</v>
      </c>
      <c r="D34" s="363">
        <v>257</v>
      </c>
      <c r="E34" s="363">
        <v>901</v>
      </c>
      <c r="F34" s="363">
        <v>277</v>
      </c>
      <c r="G34" s="363">
        <v>970</v>
      </c>
      <c r="H34" s="363">
        <v>326</v>
      </c>
      <c r="I34" s="363">
        <v>1138</v>
      </c>
      <c r="J34" s="363">
        <v>339</v>
      </c>
      <c r="K34" s="363">
        <v>1186</v>
      </c>
      <c r="L34" s="363">
        <v>355</v>
      </c>
      <c r="M34" s="363">
        <v>1242</v>
      </c>
      <c r="N34" s="363">
        <v>367</v>
      </c>
      <c r="O34" s="363">
        <v>1285</v>
      </c>
      <c r="P34" s="363">
        <v>392</v>
      </c>
      <c r="Q34" s="363">
        <v>1368</v>
      </c>
      <c r="R34" s="363">
        <v>410</v>
      </c>
      <c r="S34" s="363">
        <v>1438</v>
      </c>
      <c r="T34" s="363">
        <v>431</v>
      </c>
      <c r="U34" s="363">
        <v>1510</v>
      </c>
      <c r="V34" s="363">
        <v>452</v>
      </c>
      <c r="W34" s="363">
        <v>1581</v>
      </c>
      <c r="X34" s="363">
        <v>474</v>
      </c>
      <c r="Y34" s="363">
        <v>1660</v>
      </c>
      <c r="Z34" s="363">
        <v>493</v>
      </c>
      <c r="AA34" s="363">
        <v>1725</v>
      </c>
      <c r="AB34" s="364">
        <v>517</v>
      </c>
      <c r="AC34" s="365">
        <v>1811</v>
      </c>
      <c r="AD34" s="154">
        <v>542</v>
      </c>
      <c r="AE34" s="154">
        <v>1897</v>
      </c>
      <c r="AF34" s="154">
        <v>567</v>
      </c>
      <c r="AG34" s="154">
        <v>1983</v>
      </c>
      <c r="AH34" s="154">
        <v>592</v>
      </c>
      <c r="AI34" s="154">
        <v>2070</v>
      </c>
      <c r="AJ34" s="154">
        <v>623</v>
      </c>
      <c r="AK34" s="154">
        <v>2178</v>
      </c>
      <c r="AL34" s="154">
        <v>653</v>
      </c>
      <c r="AM34" s="154">
        <v>2286</v>
      </c>
      <c r="AN34" s="154">
        <v>684</v>
      </c>
      <c r="AO34" s="154">
        <v>2394</v>
      </c>
      <c r="AP34" s="154">
        <v>715</v>
      </c>
      <c r="AQ34" s="154">
        <v>2501</v>
      </c>
      <c r="AR34" s="154">
        <v>746</v>
      </c>
      <c r="AS34" s="154">
        <v>2609</v>
      </c>
      <c r="AT34" s="154">
        <v>784</v>
      </c>
      <c r="AU34" s="154">
        <v>2746</v>
      </c>
      <c r="AV34" s="154">
        <v>824</v>
      </c>
      <c r="AW34" s="154">
        <v>2882</v>
      </c>
      <c r="AX34" s="154">
        <v>862</v>
      </c>
      <c r="AY34" s="154">
        <v>3018</v>
      </c>
      <c r="AZ34" s="154">
        <v>901</v>
      </c>
      <c r="BA34" s="154">
        <v>3155</v>
      </c>
      <c r="BB34" s="154">
        <v>940</v>
      </c>
      <c r="BC34" s="154">
        <v>3291</v>
      </c>
      <c r="BD34" s="154"/>
      <c r="BE34" s="155"/>
    </row>
    <row r="35" spans="1:57" s="156" customFormat="1" ht="11.1" customHeight="1">
      <c r="A35" s="217">
        <v>29</v>
      </c>
      <c r="B35" s="363">
        <v>236</v>
      </c>
      <c r="C35" s="363">
        <v>826</v>
      </c>
      <c r="D35" s="363">
        <v>266</v>
      </c>
      <c r="E35" s="363">
        <v>934</v>
      </c>
      <c r="F35" s="363">
        <v>287</v>
      </c>
      <c r="G35" s="363">
        <v>1005</v>
      </c>
      <c r="H35" s="363">
        <v>337</v>
      </c>
      <c r="I35" s="363">
        <v>1179</v>
      </c>
      <c r="J35" s="363">
        <v>351</v>
      </c>
      <c r="K35" s="363">
        <v>1229</v>
      </c>
      <c r="L35" s="363">
        <v>367</v>
      </c>
      <c r="M35" s="363">
        <v>1286</v>
      </c>
      <c r="N35" s="363">
        <v>381</v>
      </c>
      <c r="O35" s="363">
        <v>1331</v>
      </c>
      <c r="P35" s="363">
        <v>405</v>
      </c>
      <c r="Q35" s="363">
        <v>1418</v>
      </c>
      <c r="R35" s="363">
        <v>426</v>
      </c>
      <c r="S35" s="363">
        <v>1489</v>
      </c>
      <c r="T35" s="363">
        <v>447</v>
      </c>
      <c r="U35" s="363">
        <v>1564</v>
      </c>
      <c r="V35" s="363">
        <v>468</v>
      </c>
      <c r="W35" s="363">
        <v>1638</v>
      </c>
      <c r="X35" s="363">
        <v>492</v>
      </c>
      <c r="Y35" s="363">
        <v>1719</v>
      </c>
      <c r="Z35" s="363">
        <v>510</v>
      </c>
      <c r="AA35" s="363">
        <v>1786</v>
      </c>
      <c r="AB35" s="364">
        <v>536</v>
      </c>
      <c r="AC35" s="365">
        <v>1876</v>
      </c>
      <c r="AD35" s="154">
        <v>561</v>
      </c>
      <c r="AE35" s="154">
        <v>1965</v>
      </c>
      <c r="AF35" s="154">
        <v>587</v>
      </c>
      <c r="AG35" s="154">
        <v>2055</v>
      </c>
      <c r="AH35" s="154">
        <v>613</v>
      </c>
      <c r="AI35" s="154">
        <v>2144</v>
      </c>
      <c r="AJ35" s="154">
        <v>645</v>
      </c>
      <c r="AK35" s="154">
        <v>2255</v>
      </c>
      <c r="AL35" s="154">
        <v>676</v>
      </c>
      <c r="AM35" s="154">
        <v>2367</v>
      </c>
      <c r="AN35" s="154">
        <v>708</v>
      </c>
      <c r="AO35" s="154">
        <v>2478</v>
      </c>
      <c r="AP35" s="154">
        <v>740</v>
      </c>
      <c r="AQ35" s="154">
        <v>2590</v>
      </c>
      <c r="AR35" s="154">
        <v>772</v>
      </c>
      <c r="AS35" s="154">
        <v>2702</v>
      </c>
      <c r="AT35" s="154">
        <v>813</v>
      </c>
      <c r="AU35" s="154">
        <v>2843</v>
      </c>
      <c r="AV35" s="154">
        <v>853</v>
      </c>
      <c r="AW35" s="154">
        <v>2984</v>
      </c>
      <c r="AX35" s="154">
        <v>893</v>
      </c>
      <c r="AY35" s="154">
        <v>3126</v>
      </c>
      <c r="AZ35" s="154">
        <v>934</v>
      </c>
      <c r="BA35" s="154">
        <v>3268</v>
      </c>
      <c r="BB35" s="154">
        <v>974</v>
      </c>
      <c r="BC35" s="154">
        <v>3409</v>
      </c>
      <c r="BD35" s="154"/>
      <c r="BE35" s="155"/>
    </row>
    <row r="36" spans="1:57" s="156" customFormat="1" ht="11.1" customHeight="1" thickBot="1">
      <c r="A36" s="379">
        <v>30</v>
      </c>
      <c r="B36" s="366">
        <v>244</v>
      </c>
      <c r="C36" s="366">
        <v>855</v>
      </c>
      <c r="D36" s="366">
        <v>276</v>
      </c>
      <c r="E36" s="366">
        <v>966</v>
      </c>
      <c r="F36" s="366">
        <v>297</v>
      </c>
      <c r="G36" s="366">
        <v>1040</v>
      </c>
      <c r="H36" s="366">
        <v>349</v>
      </c>
      <c r="I36" s="366">
        <v>1220</v>
      </c>
      <c r="J36" s="366">
        <v>363</v>
      </c>
      <c r="K36" s="366">
        <v>1271</v>
      </c>
      <c r="L36" s="366">
        <v>381</v>
      </c>
      <c r="M36" s="366">
        <v>1331</v>
      </c>
      <c r="N36" s="366">
        <v>394</v>
      </c>
      <c r="O36" s="366">
        <v>1377</v>
      </c>
      <c r="P36" s="366">
        <v>419</v>
      </c>
      <c r="Q36" s="366">
        <v>1466</v>
      </c>
      <c r="R36" s="366">
        <v>440</v>
      </c>
      <c r="S36" s="366">
        <v>1541</v>
      </c>
      <c r="T36" s="366">
        <v>462</v>
      </c>
      <c r="U36" s="366">
        <v>1618</v>
      </c>
      <c r="V36" s="366">
        <v>484</v>
      </c>
      <c r="W36" s="366">
        <v>1694</v>
      </c>
      <c r="X36" s="366">
        <v>508</v>
      </c>
      <c r="Y36" s="366">
        <v>1779</v>
      </c>
      <c r="Z36" s="366">
        <v>528</v>
      </c>
      <c r="AA36" s="366">
        <v>1848</v>
      </c>
      <c r="AB36" s="366">
        <v>554</v>
      </c>
      <c r="AC36" s="367">
        <v>1940</v>
      </c>
      <c r="AD36" s="158">
        <v>581</v>
      </c>
      <c r="AE36" s="158">
        <v>2033</v>
      </c>
      <c r="AF36" s="158">
        <v>607</v>
      </c>
      <c r="AG36" s="158">
        <v>2125</v>
      </c>
      <c r="AH36" s="158">
        <v>634</v>
      </c>
      <c r="AI36" s="158">
        <v>2218</v>
      </c>
      <c r="AJ36" s="158">
        <v>667</v>
      </c>
      <c r="AK36" s="158">
        <v>2333</v>
      </c>
      <c r="AL36" s="158">
        <v>700</v>
      </c>
      <c r="AM36" s="158">
        <v>2449</v>
      </c>
      <c r="AN36" s="158">
        <v>733</v>
      </c>
      <c r="AO36" s="158">
        <v>2564</v>
      </c>
      <c r="AP36" s="158">
        <v>766</v>
      </c>
      <c r="AQ36" s="158">
        <v>2680</v>
      </c>
      <c r="AR36" s="158">
        <v>799</v>
      </c>
      <c r="AS36" s="158">
        <v>2795</v>
      </c>
      <c r="AT36" s="158">
        <v>840</v>
      </c>
      <c r="AU36" s="158">
        <v>2941</v>
      </c>
      <c r="AV36" s="158">
        <v>882</v>
      </c>
      <c r="AW36" s="158">
        <v>3088</v>
      </c>
      <c r="AX36" s="158">
        <v>924</v>
      </c>
      <c r="AY36" s="158">
        <v>3234</v>
      </c>
      <c r="AZ36" s="158">
        <v>966</v>
      </c>
      <c r="BA36" s="158">
        <v>3380</v>
      </c>
      <c r="BB36" s="158">
        <v>1008</v>
      </c>
      <c r="BC36" s="158">
        <v>3527</v>
      </c>
      <c r="BD36" s="158"/>
      <c r="BE36" s="159"/>
    </row>
    <row r="37" spans="1:57" s="156" customFormat="1" ht="11.1" customHeight="1"/>
    <row r="38" spans="1:57" s="160" customFormat="1" ht="12" customHeight="1">
      <c r="A38" s="443" t="s">
        <v>267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  <c r="N38" s="443"/>
      <c r="O38" s="443"/>
      <c r="P38" s="443"/>
      <c r="Q38" s="443"/>
      <c r="R38" s="443"/>
      <c r="S38" s="443"/>
      <c r="T38" s="443"/>
      <c r="U38" s="443"/>
      <c r="V38" s="443"/>
      <c r="W38" s="443"/>
      <c r="X38" s="443"/>
      <c r="Y38" s="443"/>
      <c r="Z38" s="443"/>
      <c r="AA38" s="443"/>
      <c r="AB38" s="443"/>
      <c r="AC38" s="443"/>
    </row>
    <row r="39" spans="1:57" ht="12" customHeight="1">
      <c r="A39" s="444" t="s">
        <v>321</v>
      </c>
      <c r="B39" s="444"/>
      <c r="C39" s="444"/>
      <c r="D39" s="444"/>
      <c r="E39" s="444"/>
      <c r="F39" s="444"/>
      <c r="G39" s="444"/>
      <c r="H39" s="444"/>
      <c r="I39" s="444"/>
      <c r="J39" s="444"/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/>
      <c r="V39" s="444"/>
      <c r="W39" s="444"/>
      <c r="X39" s="444"/>
      <c r="Y39" s="444"/>
      <c r="Z39" s="444"/>
      <c r="AA39" s="444"/>
      <c r="AB39" s="293"/>
      <c r="AC39" s="293"/>
    </row>
    <row r="40" spans="1:57" s="136" customFormat="1" ht="12" customHeight="1">
      <c r="A40" s="380" t="s">
        <v>322</v>
      </c>
      <c r="B40" s="380"/>
      <c r="C40" s="380"/>
      <c r="D40" s="380"/>
      <c r="E40" s="380"/>
      <c r="F40" s="380"/>
      <c r="G40" s="380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</row>
    <row r="41" spans="1:57" ht="12" customHeight="1">
      <c r="A41" s="445" t="s">
        <v>52</v>
      </c>
      <c r="B41" s="445"/>
      <c r="C41" s="445"/>
      <c r="D41" s="445"/>
      <c r="E41" s="445"/>
      <c r="F41" s="445"/>
      <c r="G41" s="445"/>
      <c r="H41" s="445"/>
      <c r="I41" s="445"/>
      <c r="J41" s="445"/>
      <c r="K41" s="445"/>
      <c r="L41" s="445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45"/>
      <c r="X41" s="445"/>
      <c r="Y41" s="445"/>
      <c r="Z41" s="445"/>
      <c r="AA41" s="445"/>
      <c r="AB41" s="445"/>
      <c r="AC41" s="445"/>
    </row>
    <row r="42" spans="1:57">
      <c r="A42" s="446" t="s">
        <v>53</v>
      </c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294"/>
      <c r="X42" s="294"/>
      <c r="Y42" s="294"/>
      <c r="Z42" s="294"/>
      <c r="AA42" s="447" t="s">
        <v>323</v>
      </c>
      <c r="AB42" s="447"/>
      <c r="AC42" s="447"/>
    </row>
  </sheetData>
  <sheetProtection algorithmName="SHA-512" hashValue="VplyIwbIY7vLFTqfiO9vsPHfrQ1KNzPWUdXSTrdT17eN0qpc47WsmJIehGdvBaYybbWbCaLs1xq1NOHHbKWZuw==" saltValue="4/sitLX558sJmu1+neWAEQ==" spinCount="100000" sheet="1" objects="1" scenarios="1" selectLockedCells="1" selectUnlockedCells="1"/>
  <mergeCells count="6">
    <mergeCell ref="A4:A6"/>
    <mergeCell ref="A38:AC38"/>
    <mergeCell ref="A39:AA39"/>
    <mergeCell ref="A41:AC41"/>
    <mergeCell ref="A42:V42"/>
    <mergeCell ref="AA42:AC42"/>
  </mergeCells>
  <phoneticPr fontId="12" type="noConversion"/>
  <printOptions horizontalCentered="1"/>
  <pageMargins left="0.19685039370078741" right="0.19685039370078741" top="0.27559055118110237" bottom="7.874015748031496E-2" header="0.19685039370078741" footer="0.19685039370078741"/>
  <pageSetup paperSize="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J63"/>
  <sheetViews>
    <sheetView topLeftCell="C2" zoomScale="70" zoomScaleNormal="70" workbookViewId="0">
      <selection activeCell="C2" sqref="C2"/>
    </sheetView>
  </sheetViews>
  <sheetFormatPr defaultColWidth="8.75" defaultRowHeight="16.5"/>
  <cols>
    <col min="1" max="2" width="9.25" style="87" hidden="1" customWidth="1"/>
    <col min="3" max="3" width="11.25" style="91" customWidth="1"/>
    <col min="4" max="4" width="14.25" style="91" customWidth="1"/>
    <col min="5" max="8" width="12.75" style="91" customWidth="1"/>
    <col min="9" max="10" width="14.25" style="91" customWidth="1"/>
    <col min="11" max="16384" width="8.75" style="91"/>
  </cols>
  <sheetData>
    <row r="1" spans="1:10" s="86" customFormat="1" hidden="1">
      <c r="A1" s="84"/>
      <c r="B1" s="84"/>
      <c r="C1" s="85"/>
      <c r="D1" s="85"/>
      <c r="E1" s="85"/>
      <c r="F1" s="85">
        <v>1</v>
      </c>
      <c r="G1" s="85">
        <v>2</v>
      </c>
      <c r="H1" s="85">
        <v>3</v>
      </c>
      <c r="I1" s="85"/>
      <c r="J1" s="85"/>
    </row>
    <row r="2" spans="1:10" ht="25.5">
      <c r="C2" s="324"/>
      <c r="D2" s="406" t="s">
        <v>4</v>
      </c>
      <c r="E2" s="407"/>
      <c r="F2" s="407"/>
      <c r="G2" s="407"/>
      <c r="H2" s="407"/>
      <c r="I2" s="324"/>
      <c r="J2" s="324"/>
    </row>
    <row r="3" spans="1:10" ht="17.25" thickBot="1">
      <c r="C3" s="324"/>
      <c r="D3" s="407" t="s">
        <v>5</v>
      </c>
      <c r="E3" s="407"/>
      <c r="F3" s="407"/>
      <c r="G3" s="407"/>
      <c r="H3" s="407"/>
      <c r="I3" s="324"/>
      <c r="J3" s="325" t="s">
        <v>6</v>
      </c>
    </row>
    <row r="4" spans="1:10" ht="22.5" customHeight="1">
      <c r="C4" s="431" t="s">
        <v>7</v>
      </c>
      <c r="D4" s="433" t="s">
        <v>127</v>
      </c>
      <c r="E4" s="435" t="s">
        <v>8</v>
      </c>
      <c r="F4" s="453"/>
      <c r="G4" s="453"/>
      <c r="H4" s="454"/>
      <c r="I4" s="438" t="s">
        <v>9</v>
      </c>
      <c r="J4" s="427" t="s">
        <v>10</v>
      </c>
    </row>
    <row r="5" spans="1:10" ht="48" customHeight="1">
      <c r="C5" s="451"/>
      <c r="D5" s="452"/>
      <c r="E5" s="326" t="s">
        <v>12</v>
      </c>
      <c r="F5" s="327" t="s">
        <v>13</v>
      </c>
      <c r="G5" s="328" t="s">
        <v>14</v>
      </c>
      <c r="H5" s="328" t="s">
        <v>15</v>
      </c>
      <c r="I5" s="439"/>
      <c r="J5" s="428"/>
    </row>
    <row r="6" spans="1:10">
      <c r="A6" s="96">
        <v>0</v>
      </c>
      <c r="B6" s="96">
        <f>D6</f>
        <v>23800</v>
      </c>
      <c r="C6" s="329">
        <v>1</v>
      </c>
      <c r="D6" s="408">
        <v>23800</v>
      </c>
      <c r="E6" s="409">
        <f t="shared" ref="E6:E53" si="0">+ROUND(D6*0.0469*0.3,0)</f>
        <v>335</v>
      </c>
      <c r="F6" s="410">
        <f t="shared" ref="F6:F18" si="1">+E6*2</f>
        <v>670</v>
      </c>
      <c r="G6" s="409">
        <f t="shared" ref="G6:G53" si="2">+E6*3</f>
        <v>1005</v>
      </c>
      <c r="H6" s="411">
        <f t="shared" ref="H6:H53" si="3">+E6*4</f>
        <v>1340</v>
      </c>
      <c r="I6" s="415">
        <f t="shared" ref="I6:I53" si="4">+ROUND(D6*0.0469*0.6*1.58,0)</f>
        <v>1058</v>
      </c>
      <c r="J6" s="416">
        <f t="shared" ref="J6:J53" si="5">+ROUND(D6*0.0469*0.1*1.58,0)</f>
        <v>176</v>
      </c>
    </row>
    <row r="7" spans="1:10">
      <c r="A7" s="96">
        <f>B6+1</f>
        <v>23801</v>
      </c>
      <c r="B7" s="96">
        <f>D7</f>
        <v>24000</v>
      </c>
      <c r="C7" s="335">
        <f t="shared" ref="C7:C53" si="6">+C6+1</f>
        <v>2</v>
      </c>
      <c r="D7" s="9">
        <v>24000</v>
      </c>
      <c r="E7" s="337">
        <f t="shared" si="0"/>
        <v>338</v>
      </c>
      <c r="F7" s="338">
        <f t="shared" si="1"/>
        <v>676</v>
      </c>
      <c r="G7" s="338">
        <f t="shared" si="2"/>
        <v>1014</v>
      </c>
      <c r="H7" s="339">
        <f t="shared" si="3"/>
        <v>1352</v>
      </c>
      <c r="I7" s="417">
        <f t="shared" si="4"/>
        <v>1067</v>
      </c>
      <c r="J7" s="418">
        <f t="shared" si="5"/>
        <v>178</v>
      </c>
    </row>
    <row r="8" spans="1:10">
      <c r="A8" s="96">
        <f t="shared" ref="A8:A53" si="7">B7+1</f>
        <v>24001</v>
      </c>
      <c r="B8" s="96">
        <f t="shared" ref="B8:B53" si="8">D8</f>
        <v>25200</v>
      </c>
      <c r="C8" s="335">
        <f t="shared" si="6"/>
        <v>3</v>
      </c>
      <c r="D8" s="9">
        <v>25200</v>
      </c>
      <c r="E8" s="342">
        <f t="shared" si="0"/>
        <v>355</v>
      </c>
      <c r="F8" s="338">
        <f t="shared" si="1"/>
        <v>710</v>
      </c>
      <c r="G8" s="338">
        <f t="shared" si="2"/>
        <v>1065</v>
      </c>
      <c r="H8" s="339">
        <f t="shared" si="3"/>
        <v>1420</v>
      </c>
      <c r="I8" s="417">
        <f t="shared" si="4"/>
        <v>1120</v>
      </c>
      <c r="J8" s="418">
        <f t="shared" si="5"/>
        <v>187</v>
      </c>
    </row>
    <row r="9" spans="1:10">
      <c r="A9" s="96">
        <f t="shared" si="7"/>
        <v>25201</v>
      </c>
      <c r="B9" s="96">
        <f t="shared" si="8"/>
        <v>26400</v>
      </c>
      <c r="C9" s="335">
        <f t="shared" si="6"/>
        <v>4</v>
      </c>
      <c r="D9" s="9">
        <v>26400</v>
      </c>
      <c r="E9" s="342">
        <f t="shared" si="0"/>
        <v>371</v>
      </c>
      <c r="F9" s="338">
        <f t="shared" si="1"/>
        <v>742</v>
      </c>
      <c r="G9" s="338">
        <f t="shared" si="2"/>
        <v>1113</v>
      </c>
      <c r="H9" s="339">
        <f t="shared" si="3"/>
        <v>1484</v>
      </c>
      <c r="I9" s="417">
        <f t="shared" si="4"/>
        <v>1174</v>
      </c>
      <c r="J9" s="418">
        <f t="shared" si="5"/>
        <v>196</v>
      </c>
    </row>
    <row r="10" spans="1:10">
      <c r="A10" s="96">
        <f t="shared" si="7"/>
        <v>26401</v>
      </c>
      <c r="B10" s="96">
        <f t="shared" si="8"/>
        <v>27600</v>
      </c>
      <c r="C10" s="335">
        <f t="shared" si="6"/>
        <v>5</v>
      </c>
      <c r="D10" s="9">
        <v>27600</v>
      </c>
      <c r="E10" s="342">
        <f t="shared" si="0"/>
        <v>388</v>
      </c>
      <c r="F10" s="338">
        <f t="shared" si="1"/>
        <v>776</v>
      </c>
      <c r="G10" s="338">
        <f t="shared" si="2"/>
        <v>1164</v>
      </c>
      <c r="H10" s="339">
        <f t="shared" si="3"/>
        <v>1552</v>
      </c>
      <c r="I10" s="417">
        <f t="shared" si="4"/>
        <v>1227</v>
      </c>
      <c r="J10" s="418">
        <f t="shared" si="5"/>
        <v>205</v>
      </c>
    </row>
    <row r="11" spans="1:10">
      <c r="A11" s="96">
        <f t="shared" si="7"/>
        <v>27601</v>
      </c>
      <c r="B11" s="96">
        <f t="shared" si="8"/>
        <v>28800</v>
      </c>
      <c r="C11" s="329">
        <f t="shared" si="6"/>
        <v>6</v>
      </c>
      <c r="D11" s="18">
        <v>28800</v>
      </c>
      <c r="E11" s="330">
        <f t="shared" si="0"/>
        <v>405</v>
      </c>
      <c r="F11" s="331">
        <f t="shared" si="1"/>
        <v>810</v>
      </c>
      <c r="G11" s="331">
        <f t="shared" si="2"/>
        <v>1215</v>
      </c>
      <c r="H11" s="343">
        <f t="shared" si="3"/>
        <v>1620</v>
      </c>
      <c r="I11" s="417">
        <f t="shared" si="4"/>
        <v>1280</v>
      </c>
      <c r="J11" s="418">
        <f t="shared" si="5"/>
        <v>213</v>
      </c>
    </row>
    <row r="12" spans="1:10">
      <c r="A12" s="96">
        <f t="shared" si="7"/>
        <v>28801</v>
      </c>
      <c r="B12" s="96">
        <f t="shared" si="8"/>
        <v>30300</v>
      </c>
      <c r="C12" s="335">
        <f t="shared" si="6"/>
        <v>7</v>
      </c>
      <c r="D12" s="9">
        <v>30300</v>
      </c>
      <c r="E12" s="342">
        <f t="shared" si="0"/>
        <v>426</v>
      </c>
      <c r="F12" s="338">
        <f t="shared" si="1"/>
        <v>852</v>
      </c>
      <c r="G12" s="338">
        <f t="shared" si="2"/>
        <v>1278</v>
      </c>
      <c r="H12" s="339">
        <f t="shared" si="3"/>
        <v>1704</v>
      </c>
      <c r="I12" s="419">
        <f t="shared" si="4"/>
        <v>1347</v>
      </c>
      <c r="J12" s="420">
        <f t="shared" si="5"/>
        <v>225</v>
      </c>
    </row>
    <row r="13" spans="1:10">
      <c r="A13" s="96">
        <f t="shared" si="7"/>
        <v>30301</v>
      </c>
      <c r="B13" s="96">
        <f t="shared" si="8"/>
        <v>31800</v>
      </c>
      <c r="C13" s="335">
        <f t="shared" si="6"/>
        <v>8</v>
      </c>
      <c r="D13" s="9">
        <v>31800</v>
      </c>
      <c r="E13" s="342">
        <f t="shared" si="0"/>
        <v>447</v>
      </c>
      <c r="F13" s="338">
        <f t="shared" si="1"/>
        <v>894</v>
      </c>
      <c r="G13" s="338">
        <f t="shared" si="2"/>
        <v>1341</v>
      </c>
      <c r="H13" s="339">
        <f t="shared" si="3"/>
        <v>1788</v>
      </c>
      <c r="I13" s="417">
        <f t="shared" si="4"/>
        <v>1414</v>
      </c>
      <c r="J13" s="418">
        <f t="shared" si="5"/>
        <v>236</v>
      </c>
    </row>
    <row r="14" spans="1:10">
      <c r="A14" s="96">
        <f t="shared" si="7"/>
        <v>31801</v>
      </c>
      <c r="B14" s="96">
        <f t="shared" si="8"/>
        <v>33300</v>
      </c>
      <c r="C14" s="335">
        <f t="shared" si="6"/>
        <v>9</v>
      </c>
      <c r="D14" s="9">
        <v>33300</v>
      </c>
      <c r="E14" s="342">
        <f t="shared" si="0"/>
        <v>469</v>
      </c>
      <c r="F14" s="338">
        <f t="shared" si="1"/>
        <v>938</v>
      </c>
      <c r="G14" s="338">
        <f t="shared" si="2"/>
        <v>1407</v>
      </c>
      <c r="H14" s="339">
        <f t="shared" si="3"/>
        <v>1876</v>
      </c>
      <c r="I14" s="417">
        <f t="shared" si="4"/>
        <v>1481</v>
      </c>
      <c r="J14" s="418">
        <f t="shared" si="5"/>
        <v>247</v>
      </c>
    </row>
    <row r="15" spans="1:10">
      <c r="A15" s="96">
        <f t="shared" si="7"/>
        <v>33301</v>
      </c>
      <c r="B15" s="96">
        <f t="shared" si="8"/>
        <v>34800</v>
      </c>
      <c r="C15" s="335">
        <f t="shared" si="6"/>
        <v>10</v>
      </c>
      <c r="D15" s="9">
        <v>34800</v>
      </c>
      <c r="E15" s="342">
        <f t="shared" si="0"/>
        <v>490</v>
      </c>
      <c r="F15" s="338">
        <f t="shared" si="1"/>
        <v>980</v>
      </c>
      <c r="G15" s="338">
        <f t="shared" si="2"/>
        <v>1470</v>
      </c>
      <c r="H15" s="339">
        <f t="shared" si="3"/>
        <v>1960</v>
      </c>
      <c r="I15" s="417">
        <f t="shared" si="4"/>
        <v>1547</v>
      </c>
      <c r="J15" s="418">
        <f t="shared" si="5"/>
        <v>258</v>
      </c>
    </row>
    <row r="16" spans="1:10">
      <c r="A16" s="96">
        <f t="shared" si="7"/>
        <v>34801</v>
      </c>
      <c r="B16" s="96">
        <f t="shared" si="8"/>
        <v>36300</v>
      </c>
      <c r="C16" s="329">
        <f t="shared" si="6"/>
        <v>11</v>
      </c>
      <c r="D16" s="18">
        <v>36300</v>
      </c>
      <c r="E16" s="330">
        <f t="shared" si="0"/>
        <v>511</v>
      </c>
      <c r="F16" s="331">
        <f t="shared" si="1"/>
        <v>1022</v>
      </c>
      <c r="G16" s="331">
        <f t="shared" si="2"/>
        <v>1533</v>
      </c>
      <c r="H16" s="343">
        <f t="shared" si="3"/>
        <v>2044</v>
      </c>
      <c r="I16" s="417">
        <f t="shared" si="4"/>
        <v>1614</v>
      </c>
      <c r="J16" s="418">
        <f t="shared" si="5"/>
        <v>269</v>
      </c>
    </row>
    <row r="17" spans="1:10">
      <c r="A17" s="96">
        <f t="shared" si="7"/>
        <v>36301</v>
      </c>
      <c r="B17" s="96">
        <f t="shared" si="8"/>
        <v>38200</v>
      </c>
      <c r="C17" s="335">
        <f t="shared" si="6"/>
        <v>12</v>
      </c>
      <c r="D17" s="9">
        <v>38200</v>
      </c>
      <c r="E17" s="342">
        <f t="shared" si="0"/>
        <v>537</v>
      </c>
      <c r="F17" s="338">
        <f t="shared" si="1"/>
        <v>1074</v>
      </c>
      <c r="G17" s="338">
        <f t="shared" si="2"/>
        <v>1611</v>
      </c>
      <c r="H17" s="339">
        <f t="shared" si="3"/>
        <v>2148</v>
      </c>
      <c r="I17" s="419">
        <f t="shared" si="4"/>
        <v>1698</v>
      </c>
      <c r="J17" s="420">
        <f t="shared" si="5"/>
        <v>283</v>
      </c>
    </row>
    <row r="18" spans="1:10">
      <c r="A18" s="96">
        <f t="shared" si="7"/>
        <v>38201</v>
      </c>
      <c r="B18" s="96">
        <f t="shared" si="8"/>
        <v>40100</v>
      </c>
      <c r="C18" s="335">
        <f t="shared" si="6"/>
        <v>13</v>
      </c>
      <c r="D18" s="9">
        <v>40100</v>
      </c>
      <c r="E18" s="342">
        <f t="shared" si="0"/>
        <v>564</v>
      </c>
      <c r="F18" s="338">
        <f t="shared" si="1"/>
        <v>1128</v>
      </c>
      <c r="G18" s="338">
        <f t="shared" si="2"/>
        <v>1692</v>
      </c>
      <c r="H18" s="339">
        <f t="shared" si="3"/>
        <v>2256</v>
      </c>
      <c r="I18" s="417">
        <f t="shared" si="4"/>
        <v>1783</v>
      </c>
      <c r="J18" s="418">
        <f t="shared" si="5"/>
        <v>297</v>
      </c>
    </row>
    <row r="19" spans="1:10">
      <c r="A19" s="96">
        <f t="shared" si="7"/>
        <v>40101</v>
      </c>
      <c r="B19" s="96">
        <f t="shared" si="8"/>
        <v>42000</v>
      </c>
      <c r="C19" s="335">
        <f t="shared" si="6"/>
        <v>14</v>
      </c>
      <c r="D19" s="9">
        <v>42000</v>
      </c>
      <c r="E19" s="342">
        <f t="shared" si="0"/>
        <v>591</v>
      </c>
      <c r="F19" s="338">
        <f>+E19*2</f>
        <v>1182</v>
      </c>
      <c r="G19" s="338">
        <f t="shared" si="2"/>
        <v>1773</v>
      </c>
      <c r="H19" s="339">
        <f t="shared" si="3"/>
        <v>2364</v>
      </c>
      <c r="I19" s="417">
        <f t="shared" si="4"/>
        <v>1867</v>
      </c>
      <c r="J19" s="418">
        <f t="shared" si="5"/>
        <v>311</v>
      </c>
    </row>
    <row r="20" spans="1:10">
      <c r="A20" s="96">
        <f t="shared" si="7"/>
        <v>42001</v>
      </c>
      <c r="B20" s="96">
        <f t="shared" si="8"/>
        <v>43900</v>
      </c>
      <c r="C20" s="335">
        <f t="shared" si="6"/>
        <v>15</v>
      </c>
      <c r="D20" s="9">
        <v>43900</v>
      </c>
      <c r="E20" s="342">
        <f t="shared" si="0"/>
        <v>618</v>
      </c>
      <c r="F20" s="338">
        <f t="shared" ref="F20:F53" si="9">+E20*2</f>
        <v>1236</v>
      </c>
      <c r="G20" s="338">
        <f t="shared" si="2"/>
        <v>1854</v>
      </c>
      <c r="H20" s="339">
        <f t="shared" si="3"/>
        <v>2472</v>
      </c>
      <c r="I20" s="417">
        <f t="shared" si="4"/>
        <v>1952</v>
      </c>
      <c r="J20" s="418">
        <f t="shared" si="5"/>
        <v>325</v>
      </c>
    </row>
    <row r="21" spans="1:10">
      <c r="A21" s="96">
        <f t="shared" si="7"/>
        <v>43901</v>
      </c>
      <c r="B21" s="96">
        <f t="shared" si="8"/>
        <v>45800</v>
      </c>
      <c r="C21" s="329">
        <f t="shared" si="6"/>
        <v>16</v>
      </c>
      <c r="D21" s="18">
        <v>45800</v>
      </c>
      <c r="E21" s="330">
        <f t="shared" si="0"/>
        <v>644</v>
      </c>
      <c r="F21" s="331">
        <f t="shared" si="9"/>
        <v>1288</v>
      </c>
      <c r="G21" s="331">
        <f t="shared" si="2"/>
        <v>1932</v>
      </c>
      <c r="H21" s="343">
        <f t="shared" si="3"/>
        <v>2576</v>
      </c>
      <c r="I21" s="417">
        <f t="shared" si="4"/>
        <v>2036</v>
      </c>
      <c r="J21" s="418">
        <f t="shared" si="5"/>
        <v>339</v>
      </c>
    </row>
    <row r="22" spans="1:10">
      <c r="A22" s="96">
        <f t="shared" si="7"/>
        <v>45801</v>
      </c>
      <c r="B22" s="96">
        <f t="shared" si="8"/>
        <v>48200</v>
      </c>
      <c r="C22" s="335">
        <f t="shared" si="6"/>
        <v>17</v>
      </c>
      <c r="D22" s="9">
        <v>48200</v>
      </c>
      <c r="E22" s="342">
        <f t="shared" si="0"/>
        <v>678</v>
      </c>
      <c r="F22" s="338">
        <f t="shared" si="9"/>
        <v>1356</v>
      </c>
      <c r="G22" s="338">
        <f t="shared" si="2"/>
        <v>2034</v>
      </c>
      <c r="H22" s="339">
        <f t="shared" si="3"/>
        <v>2712</v>
      </c>
      <c r="I22" s="419">
        <f t="shared" si="4"/>
        <v>2143</v>
      </c>
      <c r="J22" s="420">
        <f t="shared" si="5"/>
        <v>357</v>
      </c>
    </row>
    <row r="23" spans="1:10">
      <c r="A23" s="96">
        <f t="shared" si="7"/>
        <v>48201</v>
      </c>
      <c r="B23" s="96">
        <f t="shared" si="8"/>
        <v>50600</v>
      </c>
      <c r="C23" s="335">
        <f t="shared" si="6"/>
        <v>18</v>
      </c>
      <c r="D23" s="9">
        <v>50600</v>
      </c>
      <c r="E23" s="342">
        <f t="shared" si="0"/>
        <v>712</v>
      </c>
      <c r="F23" s="338">
        <f t="shared" si="9"/>
        <v>1424</v>
      </c>
      <c r="G23" s="338">
        <f t="shared" si="2"/>
        <v>2136</v>
      </c>
      <c r="H23" s="339">
        <f t="shared" si="3"/>
        <v>2848</v>
      </c>
      <c r="I23" s="417">
        <f t="shared" si="4"/>
        <v>2250</v>
      </c>
      <c r="J23" s="418">
        <f t="shared" si="5"/>
        <v>375</v>
      </c>
    </row>
    <row r="24" spans="1:10">
      <c r="A24" s="96">
        <f t="shared" si="7"/>
        <v>50601</v>
      </c>
      <c r="B24" s="96">
        <f t="shared" si="8"/>
        <v>53000</v>
      </c>
      <c r="C24" s="335">
        <f t="shared" si="6"/>
        <v>19</v>
      </c>
      <c r="D24" s="9">
        <v>53000</v>
      </c>
      <c r="E24" s="342">
        <f t="shared" si="0"/>
        <v>746</v>
      </c>
      <c r="F24" s="338">
        <f t="shared" si="9"/>
        <v>1492</v>
      </c>
      <c r="G24" s="338">
        <f t="shared" si="2"/>
        <v>2238</v>
      </c>
      <c r="H24" s="339">
        <f t="shared" si="3"/>
        <v>2984</v>
      </c>
      <c r="I24" s="417">
        <f t="shared" si="4"/>
        <v>2356</v>
      </c>
      <c r="J24" s="418">
        <f t="shared" si="5"/>
        <v>393</v>
      </c>
    </row>
    <row r="25" spans="1:10">
      <c r="A25" s="96">
        <f t="shared" si="7"/>
        <v>53001</v>
      </c>
      <c r="B25" s="96">
        <f t="shared" si="8"/>
        <v>55400</v>
      </c>
      <c r="C25" s="335">
        <f t="shared" si="6"/>
        <v>20</v>
      </c>
      <c r="D25" s="9">
        <v>55400</v>
      </c>
      <c r="E25" s="342">
        <f t="shared" si="0"/>
        <v>779</v>
      </c>
      <c r="F25" s="338">
        <f t="shared" si="9"/>
        <v>1558</v>
      </c>
      <c r="G25" s="338">
        <f t="shared" si="2"/>
        <v>2337</v>
      </c>
      <c r="H25" s="339">
        <f t="shared" si="3"/>
        <v>3116</v>
      </c>
      <c r="I25" s="417">
        <f t="shared" si="4"/>
        <v>2463</v>
      </c>
      <c r="J25" s="418">
        <f t="shared" si="5"/>
        <v>411</v>
      </c>
    </row>
    <row r="26" spans="1:10">
      <c r="A26" s="96">
        <f t="shared" si="7"/>
        <v>55401</v>
      </c>
      <c r="B26" s="96">
        <f t="shared" si="8"/>
        <v>57800</v>
      </c>
      <c r="C26" s="329">
        <f t="shared" si="6"/>
        <v>21</v>
      </c>
      <c r="D26" s="18">
        <v>57800</v>
      </c>
      <c r="E26" s="330">
        <f t="shared" si="0"/>
        <v>813</v>
      </c>
      <c r="F26" s="331">
        <f t="shared" si="9"/>
        <v>1626</v>
      </c>
      <c r="G26" s="331">
        <f t="shared" si="2"/>
        <v>2439</v>
      </c>
      <c r="H26" s="343">
        <f t="shared" si="3"/>
        <v>3252</v>
      </c>
      <c r="I26" s="417">
        <f t="shared" si="4"/>
        <v>2570</v>
      </c>
      <c r="J26" s="418">
        <f t="shared" si="5"/>
        <v>428</v>
      </c>
    </row>
    <row r="27" spans="1:10">
      <c r="A27" s="96">
        <f t="shared" si="7"/>
        <v>57801</v>
      </c>
      <c r="B27" s="96">
        <f t="shared" si="8"/>
        <v>60800</v>
      </c>
      <c r="C27" s="346">
        <f t="shared" si="6"/>
        <v>22</v>
      </c>
      <c r="D27" s="9">
        <v>60800</v>
      </c>
      <c r="E27" s="342">
        <f>+ROUND(D27*0.0469*0.3,0)</f>
        <v>855</v>
      </c>
      <c r="F27" s="338">
        <f t="shared" si="9"/>
        <v>1710</v>
      </c>
      <c r="G27" s="342">
        <f t="shared" si="2"/>
        <v>2565</v>
      </c>
      <c r="H27" s="347">
        <f t="shared" si="3"/>
        <v>3420</v>
      </c>
      <c r="I27" s="419">
        <f t="shared" si="4"/>
        <v>2703</v>
      </c>
      <c r="J27" s="420">
        <f t="shared" si="5"/>
        <v>451</v>
      </c>
    </row>
    <row r="28" spans="1:10">
      <c r="A28" s="96">
        <f t="shared" si="7"/>
        <v>60801</v>
      </c>
      <c r="B28" s="96">
        <f t="shared" si="8"/>
        <v>63800</v>
      </c>
      <c r="C28" s="335">
        <f t="shared" si="6"/>
        <v>23</v>
      </c>
      <c r="D28" s="9">
        <v>63800</v>
      </c>
      <c r="E28" s="342">
        <f t="shared" si="0"/>
        <v>898</v>
      </c>
      <c r="F28" s="338">
        <f t="shared" si="9"/>
        <v>1796</v>
      </c>
      <c r="G28" s="342">
        <f t="shared" si="2"/>
        <v>2694</v>
      </c>
      <c r="H28" s="347">
        <f t="shared" si="3"/>
        <v>3592</v>
      </c>
      <c r="I28" s="417">
        <f t="shared" si="4"/>
        <v>2837</v>
      </c>
      <c r="J28" s="418">
        <f t="shared" si="5"/>
        <v>473</v>
      </c>
    </row>
    <row r="29" spans="1:10">
      <c r="A29" s="96">
        <f t="shared" si="7"/>
        <v>63801</v>
      </c>
      <c r="B29" s="96">
        <f t="shared" si="8"/>
        <v>66800</v>
      </c>
      <c r="C29" s="335">
        <f t="shared" si="6"/>
        <v>24</v>
      </c>
      <c r="D29" s="9">
        <v>66800</v>
      </c>
      <c r="E29" s="342">
        <f t="shared" si="0"/>
        <v>940</v>
      </c>
      <c r="F29" s="338">
        <f t="shared" si="9"/>
        <v>1880</v>
      </c>
      <c r="G29" s="342">
        <f t="shared" si="2"/>
        <v>2820</v>
      </c>
      <c r="H29" s="347">
        <f t="shared" si="3"/>
        <v>3760</v>
      </c>
      <c r="I29" s="417">
        <f t="shared" si="4"/>
        <v>2970</v>
      </c>
      <c r="J29" s="418">
        <f t="shared" si="5"/>
        <v>495</v>
      </c>
    </row>
    <row r="30" spans="1:10">
      <c r="A30" s="96">
        <f t="shared" si="7"/>
        <v>66801</v>
      </c>
      <c r="B30" s="96">
        <f t="shared" si="8"/>
        <v>69800</v>
      </c>
      <c r="C30" s="335">
        <f t="shared" si="6"/>
        <v>25</v>
      </c>
      <c r="D30" s="9">
        <v>69800</v>
      </c>
      <c r="E30" s="342">
        <f t="shared" si="0"/>
        <v>982</v>
      </c>
      <c r="F30" s="338">
        <f t="shared" si="9"/>
        <v>1964</v>
      </c>
      <c r="G30" s="342">
        <f t="shared" si="2"/>
        <v>2946</v>
      </c>
      <c r="H30" s="347">
        <f t="shared" si="3"/>
        <v>3928</v>
      </c>
      <c r="I30" s="417">
        <f t="shared" si="4"/>
        <v>3103</v>
      </c>
      <c r="J30" s="418">
        <f t="shared" si="5"/>
        <v>517</v>
      </c>
    </row>
    <row r="31" spans="1:10">
      <c r="A31" s="96">
        <f t="shared" si="7"/>
        <v>69801</v>
      </c>
      <c r="B31" s="96">
        <f t="shared" si="8"/>
        <v>72800</v>
      </c>
      <c r="C31" s="329">
        <f t="shared" si="6"/>
        <v>26</v>
      </c>
      <c r="D31" s="18">
        <v>72800</v>
      </c>
      <c r="E31" s="330">
        <f t="shared" si="0"/>
        <v>1024</v>
      </c>
      <c r="F31" s="331">
        <f t="shared" si="9"/>
        <v>2048</v>
      </c>
      <c r="G31" s="330">
        <f t="shared" si="2"/>
        <v>3072</v>
      </c>
      <c r="H31" s="332">
        <f t="shared" si="3"/>
        <v>4096</v>
      </c>
      <c r="I31" s="417">
        <f t="shared" si="4"/>
        <v>3237</v>
      </c>
      <c r="J31" s="418">
        <f t="shared" si="5"/>
        <v>539</v>
      </c>
    </row>
    <row r="32" spans="1:10">
      <c r="A32" s="96">
        <f t="shared" si="7"/>
        <v>72801</v>
      </c>
      <c r="B32" s="96">
        <f t="shared" si="8"/>
        <v>76500</v>
      </c>
      <c r="C32" s="335">
        <f t="shared" si="6"/>
        <v>27</v>
      </c>
      <c r="D32" s="348">
        <v>76500</v>
      </c>
      <c r="E32" s="342">
        <f>+ROUND(D32*0.0469*0.3,0)</f>
        <v>1076</v>
      </c>
      <c r="F32" s="338">
        <f t="shared" si="9"/>
        <v>2152</v>
      </c>
      <c r="G32" s="338">
        <f t="shared" si="2"/>
        <v>3228</v>
      </c>
      <c r="H32" s="339">
        <f t="shared" si="3"/>
        <v>4304</v>
      </c>
      <c r="I32" s="419">
        <f t="shared" si="4"/>
        <v>3401</v>
      </c>
      <c r="J32" s="420">
        <f t="shared" si="5"/>
        <v>567</v>
      </c>
    </row>
    <row r="33" spans="1:10">
      <c r="A33" s="96">
        <f t="shared" si="7"/>
        <v>76501</v>
      </c>
      <c r="B33" s="96">
        <f t="shared" si="8"/>
        <v>80200</v>
      </c>
      <c r="C33" s="335">
        <f t="shared" si="6"/>
        <v>28</v>
      </c>
      <c r="D33" s="348">
        <v>80200</v>
      </c>
      <c r="E33" s="342">
        <f t="shared" si="0"/>
        <v>1128</v>
      </c>
      <c r="F33" s="338">
        <f t="shared" si="9"/>
        <v>2256</v>
      </c>
      <c r="G33" s="338">
        <f t="shared" si="2"/>
        <v>3384</v>
      </c>
      <c r="H33" s="339">
        <f t="shared" si="3"/>
        <v>4512</v>
      </c>
      <c r="I33" s="417">
        <f t="shared" si="4"/>
        <v>3566</v>
      </c>
      <c r="J33" s="418">
        <f t="shared" si="5"/>
        <v>594</v>
      </c>
    </row>
    <row r="34" spans="1:10">
      <c r="A34" s="96">
        <f t="shared" si="7"/>
        <v>80201</v>
      </c>
      <c r="B34" s="96">
        <f t="shared" si="8"/>
        <v>83900</v>
      </c>
      <c r="C34" s="335">
        <f t="shared" si="6"/>
        <v>29</v>
      </c>
      <c r="D34" s="9">
        <v>83900</v>
      </c>
      <c r="E34" s="342">
        <f t="shared" si="0"/>
        <v>1180</v>
      </c>
      <c r="F34" s="338">
        <f t="shared" si="9"/>
        <v>2360</v>
      </c>
      <c r="G34" s="338">
        <f t="shared" si="2"/>
        <v>3540</v>
      </c>
      <c r="H34" s="339">
        <f t="shared" si="3"/>
        <v>4720</v>
      </c>
      <c r="I34" s="417">
        <f t="shared" si="4"/>
        <v>3730</v>
      </c>
      <c r="J34" s="418">
        <f t="shared" si="5"/>
        <v>622</v>
      </c>
    </row>
    <row r="35" spans="1:10">
      <c r="A35" s="96">
        <f t="shared" si="7"/>
        <v>83901</v>
      </c>
      <c r="B35" s="96">
        <f t="shared" si="8"/>
        <v>87600</v>
      </c>
      <c r="C35" s="329">
        <f t="shared" si="6"/>
        <v>30</v>
      </c>
      <c r="D35" s="18">
        <v>87600</v>
      </c>
      <c r="E35" s="330">
        <f t="shared" si="0"/>
        <v>1233</v>
      </c>
      <c r="F35" s="331">
        <f t="shared" si="9"/>
        <v>2466</v>
      </c>
      <c r="G35" s="331">
        <f t="shared" si="2"/>
        <v>3699</v>
      </c>
      <c r="H35" s="343">
        <f t="shared" si="3"/>
        <v>4932</v>
      </c>
      <c r="I35" s="417">
        <f t="shared" si="4"/>
        <v>3895</v>
      </c>
      <c r="J35" s="418">
        <f t="shared" si="5"/>
        <v>649</v>
      </c>
    </row>
    <row r="36" spans="1:10">
      <c r="A36" s="96">
        <f t="shared" si="7"/>
        <v>87601</v>
      </c>
      <c r="B36" s="96">
        <f t="shared" si="8"/>
        <v>92100</v>
      </c>
      <c r="C36" s="335">
        <f t="shared" si="6"/>
        <v>31</v>
      </c>
      <c r="D36" s="9">
        <v>92100</v>
      </c>
      <c r="E36" s="342">
        <f>+ROUND(D36*0.0469*0.3,0)</f>
        <v>1296</v>
      </c>
      <c r="F36" s="338">
        <f t="shared" si="9"/>
        <v>2592</v>
      </c>
      <c r="G36" s="342">
        <f t="shared" si="2"/>
        <v>3888</v>
      </c>
      <c r="H36" s="347">
        <f t="shared" si="3"/>
        <v>5184</v>
      </c>
      <c r="I36" s="419">
        <f t="shared" si="4"/>
        <v>4095</v>
      </c>
      <c r="J36" s="420">
        <f t="shared" si="5"/>
        <v>682</v>
      </c>
    </row>
    <row r="37" spans="1:10">
      <c r="A37" s="96">
        <f t="shared" si="7"/>
        <v>92101</v>
      </c>
      <c r="B37" s="96">
        <f t="shared" si="8"/>
        <v>96600</v>
      </c>
      <c r="C37" s="335">
        <f t="shared" si="6"/>
        <v>32</v>
      </c>
      <c r="D37" s="9">
        <v>96600</v>
      </c>
      <c r="E37" s="342">
        <f t="shared" si="0"/>
        <v>1359</v>
      </c>
      <c r="F37" s="338">
        <f t="shared" si="9"/>
        <v>2718</v>
      </c>
      <c r="G37" s="342">
        <f t="shared" si="2"/>
        <v>4077</v>
      </c>
      <c r="H37" s="347">
        <f t="shared" si="3"/>
        <v>5436</v>
      </c>
      <c r="I37" s="417">
        <f t="shared" si="4"/>
        <v>4295</v>
      </c>
      <c r="J37" s="418">
        <f t="shared" si="5"/>
        <v>716</v>
      </c>
    </row>
    <row r="38" spans="1:10">
      <c r="A38" s="96">
        <f t="shared" si="7"/>
        <v>96601</v>
      </c>
      <c r="B38" s="96">
        <f t="shared" si="8"/>
        <v>101100</v>
      </c>
      <c r="C38" s="335">
        <f t="shared" si="6"/>
        <v>33</v>
      </c>
      <c r="D38" s="9">
        <v>101100</v>
      </c>
      <c r="E38" s="342">
        <f t="shared" si="0"/>
        <v>1422</v>
      </c>
      <c r="F38" s="338">
        <f t="shared" si="9"/>
        <v>2844</v>
      </c>
      <c r="G38" s="342">
        <f t="shared" si="2"/>
        <v>4266</v>
      </c>
      <c r="H38" s="347">
        <f t="shared" si="3"/>
        <v>5688</v>
      </c>
      <c r="I38" s="417">
        <f t="shared" si="4"/>
        <v>4495</v>
      </c>
      <c r="J38" s="418">
        <f t="shared" si="5"/>
        <v>749</v>
      </c>
    </row>
    <row r="39" spans="1:10">
      <c r="A39" s="96">
        <f t="shared" si="7"/>
        <v>101101</v>
      </c>
      <c r="B39" s="96">
        <f t="shared" si="8"/>
        <v>105600</v>
      </c>
      <c r="C39" s="335">
        <f t="shared" si="6"/>
        <v>34</v>
      </c>
      <c r="D39" s="9">
        <v>105600</v>
      </c>
      <c r="E39" s="342">
        <f t="shared" si="0"/>
        <v>1486</v>
      </c>
      <c r="F39" s="338">
        <f t="shared" si="9"/>
        <v>2972</v>
      </c>
      <c r="G39" s="342">
        <f t="shared" si="2"/>
        <v>4458</v>
      </c>
      <c r="H39" s="347">
        <f t="shared" si="3"/>
        <v>5944</v>
      </c>
      <c r="I39" s="417">
        <f t="shared" si="4"/>
        <v>4695</v>
      </c>
      <c r="J39" s="418">
        <f t="shared" si="5"/>
        <v>783</v>
      </c>
    </row>
    <row r="40" spans="1:10">
      <c r="A40" s="96">
        <f t="shared" si="7"/>
        <v>105601</v>
      </c>
      <c r="B40" s="96">
        <f t="shared" si="8"/>
        <v>110100</v>
      </c>
      <c r="C40" s="329">
        <f t="shared" si="6"/>
        <v>35</v>
      </c>
      <c r="D40" s="18">
        <v>110100</v>
      </c>
      <c r="E40" s="330">
        <f t="shared" si="0"/>
        <v>1549</v>
      </c>
      <c r="F40" s="331">
        <f t="shared" si="9"/>
        <v>3098</v>
      </c>
      <c r="G40" s="330">
        <f t="shared" si="2"/>
        <v>4647</v>
      </c>
      <c r="H40" s="332">
        <f t="shared" si="3"/>
        <v>6196</v>
      </c>
      <c r="I40" s="417">
        <f t="shared" si="4"/>
        <v>4895</v>
      </c>
      <c r="J40" s="418">
        <f t="shared" si="5"/>
        <v>816</v>
      </c>
    </row>
    <row r="41" spans="1:10">
      <c r="A41" s="96">
        <f t="shared" si="7"/>
        <v>110101</v>
      </c>
      <c r="B41" s="96">
        <f t="shared" si="8"/>
        <v>115500</v>
      </c>
      <c r="C41" s="335">
        <f t="shared" si="6"/>
        <v>36</v>
      </c>
      <c r="D41" s="348">
        <v>115500</v>
      </c>
      <c r="E41" s="342">
        <f>+ROUND(D41*0.0469*0.3,0)</f>
        <v>1625</v>
      </c>
      <c r="F41" s="338">
        <f t="shared" si="9"/>
        <v>3250</v>
      </c>
      <c r="G41" s="338">
        <f t="shared" si="2"/>
        <v>4875</v>
      </c>
      <c r="H41" s="339">
        <f t="shared" si="3"/>
        <v>6500</v>
      </c>
      <c r="I41" s="419">
        <f t="shared" si="4"/>
        <v>5135</v>
      </c>
      <c r="J41" s="420">
        <f t="shared" si="5"/>
        <v>856</v>
      </c>
    </row>
    <row r="42" spans="1:10">
      <c r="A42" s="96">
        <f t="shared" si="7"/>
        <v>115501</v>
      </c>
      <c r="B42" s="96">
        <f t="shared" si="8"/>
        <v>120900</v>
      </c>
      <c r="C42" s="335">
        <f t="shared" si="6"/>
        <v>37</v>
      </c>
      <c r="D42" s="348">
        <v>120900</v>
      </c>
      <c r="E42" s="342">
        <f t="shared" si="0"/>
        <v>1701</v>
      </c>
      <c r="F42" s="338">
        <f t="shared" si="9"/>
        <v>3402</v>
      </c>
      <c r="G42" s="338">
        <f t="shared" si="2"/>
        <v>5103</v>
      </c>
      <c r="H42" s="339">
        <f t="shared" si="3"/>
        <v>6804</v>
      </c>
      <c r="I42" s="417">
        <f t="shared" si="4"/>
        <v>5375</v>
      </c>
      <c r="J42" s="418">
        <f t="shared" si="5"/>
        <v>896</v>
      </c>
    </row>
    <row r="43" spans="1:10">
      <c r="A43" s="96">
        <f t="shared" si="7"/>
        <v>120901</v>
      </c>
      <c r="B43" s="96">
        <f t="shared" si="8"/>
        <v>126300</v>
      </c>
      <c r="C43" s="335">
        <f t="shared" si="6"/>
        <v>38</v>
      </c>
      <c r="D43" s="9">
        <v>126300</v>
      </c>
      <c r="E43" s="342">
        <f t="shared" si="0"/>
        <v>1777</v>
      </c>
      <c r="F43" s="338">
        <f t="shared" si="9"/>
        <v>3554</v>
      </c>
      <c r="G43" s="338">
        <f t="shared" si="2"/>
        <v>5331</v>
      </c>
      <c r="H43" s="339">
        <f t="shared" si="3"/>
        <v>7108</v>
      </c>
      <c r="I43" s="417">
        <f t="shared" si="4"/>
        <v>5615</v>
      </c>
      <c r="J43" s="418">
        <f t="shared" si="5"/>
        <v>936</v>
      </c>
    </row>
    <row r="44" spans="1:10">
      <c r="A44" s="96">
        <f t="shared" si="7"/>
        <v>126301</v>
      </c>
      <c r="B44" s="96">
        <f t="shared" si="8"/>
        <v>131700</v>
      </c>
      <c r="C44" s="335">
        <f>+C43+1</f>
        <v>39</v>
      </c>
      <c r="D44" s="9">
        <v>131700</v>
      </c>
      <c r="E44" s="342">
        <f t="shared" si="0"/>
        <v>1853</v>
      </c>
      <c r="F44" s="338">
        <f t="shared" si="9"/>
        <v>3706</v>
      </c>
      <c r="G44" s="338">
        <f t="shared" si="2"/>
        <v>5559</v>
      </c>
      <c r="H44" s="339">
        <f t="shared" si="3"/>
        <v>7412</v>
      </c>
      <c r="I44" s="417">
        <f t="shared" si="4"/>
        <v>5856</v>
      </c>
      <c r="J44" s="418">
        <f t="shared" si="5"/>
        <v>976</v>
      </c>
    </row>
    <row r="45" spans="1:10">
      <c r="A45" s="96">
        <f t="shared" si="7"/>
        <v>131701</v>
      </c>
      <c r="B45" s="96">
        <f t="shared" si="8"/>
        <v>137100</v>
      </c>
      <c r="C45" s="335">
        <f t="shared" si="6"/>
        <v>40</v>
      </c>
      <c r="D45" s="348">
        <v>137100</v>
      </c>
      <c r="E45" s="342">
        <f t="shared" si="0"/>
        <v>1929</v>
      </c>
      <c r="F45" s="338">
        <f t="shared" si="9"/>
        <v>3858</v>
      </c>
      <c r="G45" s="338">
        <f t="shared" si="2"/>
        <v>5787</v>
      </c>
      <c r="H45" s="339">
        <f t="shared" si="3"/>
        <v>7716</v>
      </c>
      <c r="I45" s="417">
        <f t="shared" si="4"/>
        <v>6096</v>
      </c>
      <c r="J45" s="418">
        <f t="shared" si="5"/>
        <v>1016</v>
      </c>
    </row>
    <row r="46" spans="1:10">
      <c r="A46" s="96">
        <f t="shared" si="7"/>
        <v>137101</v>
      </c>
      <c r="B46" s="96">
        <f t="shared" si="8"/>
        <v>142500</v>
      </c>
      <c r="C46" s="335">
        <f t="shared" si="6"/>
        <v>41</v>
      </c>
      <c r="D46" s="348">
        <v>142500</v>
      </c>
      <c r="E46" s="342">
        <f>+ROUND(D46*0.0469*0.3,0)</f>
        <v>2005</v>
      </c>
      <c r="F46" s="338">
        <f t="shared" si="9"/>
        <v>4010</v>
      </c>
      <c r="G46" s="338">
        <f t="shared" si="2"/>
        <v>6015</v>
      </c>
      <c r="H46" s="339">
        <f t="shared" si="3"/>
        <v>8020</v>
      </c>
      <c r="I46" s="417">
        <f t="shared" si="4"/>
        <v>6336</v>
      </c>
      <c r="J46" s="418">
        <f t="shared" si="5"/>
        <v>1056</v>
      </c>
    </row>
    <row r="47" spans="1:10">
      <c r="A47" s="96">
        <f t="shared" si="7"/>
        <v>142501</v>
      </c>
      <c r="B47" s="96">
        <f t="shared" si="8"/>
        <v>147900</v>
      </c>
      <c r="C47" s="335">
        <f t="shared" si="6"/>
        <v>42</v>
      </c>
      <c r="D47" s="9">
        <v>147900</v>
      </c>
      <c r="E47" s="342">
        <f t="shared" si="0"/>
        <v>2081</v>
      </c>
      <c r="F47" s="338">
        <f t="shared" si="9"/>
        <v>4162</v>
      </c>
      <c r="G47" s="338">
        <f t="shared" si="2"/>
        <v>6243</v>
      </c>
      <c r="H47" s="339">
        <f t="shared" si="3"/>
        <v>8324</v>
      </c>
      <c r="I47" s="417">
        <f t="shared" si="4"/>
        <v>6576</v>
      </c>
      <c r="J47" s="418">
        <f t="shared" si="5"/>
        <v>1096</v>
      </c>
    </row>
    <row r="48" spans="1:10">
      <c r="A48" s="96">
        <f t="shared" si="7"/>
        <v>147901</v>
      </c>
      <c r="B48" s="96">
        <f t="shared" si="8"/>
        <v>150000</v>
      </c>
      <c r="C48" s="329">
        <f>+C47+1</f>
        <v>43</v>
      </c>
      <c r="D48" s="18">
        <v>150000</v>
      </c>
      <c r="E48" s="330">
        <f t="shared" si="0"/>
        <v>2111</v>
      </c>
      <c r="F48" s="331">
        <f t="shared" si="9"/>
        <v>4222</v>
      </c>
      <c r="G48" s="331">
        <f t="shared" si="2"/>
        <v>6333</v>
      </c>
      <c r="H48" s="343">
        <f t="shared" si="3"/>
        <v>8444</v>
      </c>
      <c r="I48" s="415">
        <f t="shared" si="4"/>
        <v>6669</v>
      </c>
      <c r="J48" s="416">
        <f t="shared" si="5"/>
        <v>1112</v>
      </c>
    </row>
    <row r="49" spans="1:10">
      <c r="A49" s="96">
        <f t="shared" si="7"/>
        <v>150001</v>
      </c>
      <c r="B49" s="96">
        <f t="shared" si="8"/>
        <v>156400</v>
      </c>
      <c r="C49" s="335">
        <f t="shared" si="6"/>
        <v>44</v>
      </c>
      <c r="D49" s="348">
        <v>156400</v>
      </c>
      <c r="E49" s="342">
        <f>+ROUND(D49*0.0469*0.3,0)</f>
        <v>2201</v>
      </c>
      <c r="F49" s="338">
        <f t="shared" si="9"/>
        <v>4402</v>
      </c>
      <c r="G49" s="338">
        <f t="shared" si="2"/>
        <v>6603</v>
      </c>
      <c r="H49" s="339">
        <f t="shared" si="3"/>
        <v>8804</v>
      </c>
      <c r="I49" s="419">
        <f t="shared" si="4"/>
        <v>6954</v>
      </c>
      <c r="J49" s="420">
        <f t="shared" si="5"/>
        <v>1159</v>
      </c>
    </row>
    <row r="50" spans="1:10">
      <c r="A50" s="96">
        <f t="shared" si="7"/>
        <v>156401</v>
      </c>
      <c r="B50" s="96">
        <f t="shared" si="8"/>
        <v>162800</v>
      </c>
      <c r="C50" s="335">
        <f t="shared" si="6"/>
        <v>45</v>
      </c>
      <c r="D50" s="348">
        <v>162800</v>
      </c>
      <c r="E50" s="342">
        <f t="shared" si="0"/>
        <v>2291</v>
      </c>
      <c r="F50" s="338">
        <f t="shared" si="9"/>
        <v>4582</v>
      </c>
      <c r="G50" s="338">
        <f t="shared" si="2"/>
        <v>6873</v>
      </c>
      <c r="H50" s="339">
        <f t="shared" si="3"/>
        <v>9164</v>
      </c>
      <c r="I50" s="417">
        <f t="shared" si="4"/>
        <v>7238</v>
      </c>
      <c r="J50" s="418">
        <f t="shared" si="5"/>
        <v>1206</v>
      </c>
    </row>
    <row r="51" spans="1:10">
      <c r="A51" s="96">
        <f t="shared" si="7"/>
        <v>162801</v>
      </c>
      <c r="B51" s="96">
        <f t="shared" si="8"/>
        <v>169200</v>
      </c>
      <c r="C51" s="335">
        <f t="shared" si="6"/>
        <v>46</v>
      </c>
      <c r="D51" s="9">
        <v>169200</v>
      </c>
      <c r="E51" s="342">
        <f t="shared" si="0"/>
        <v>2381</v>
      </c>
      <c r="F51" s="338">
        <f t="shared" si="9"/>
        <v>4762</v>
      </c>
      <c r="G51" s="338">
        <f t="shared" si="2"/>
        <v>7143</v>
      </c>
      <c r="H51" s="339">
        <f t="shared" si="3"/>
        <v>9524</v>
      </c>
      <c r="I51" s="417">
        <f t="shared" si="4"/>
        <v>7523</v>
      </c>
      <c r="J51" s="418">
        <f t="shared" si="5"/>
        <v>1254</v>
      </c>
    </row>
    <row r="52" spans="1:10">
      <c r="A52" s="96">
        <f t="shared" si="7"/>
        <v>169201</v>
      </c>
      <c r="B52" s="96">
        <f t="shared" si="8"/>
        <v>175600</v>
      </c>
      <c r="C52" s="335">
        <f>+C51+1</f>
        <v>47</v>
      </c>
      <c r="D52" s="9">
        <v>175600</v>
      </c>
      <c r="E52" s="342">
        <f t="shared" si="0"/>
        <v>2471</v>
      </c>
      <c r="F52" s="338">
        <f t="shared" si="9"/>
        <v>4942</v>
      </c>
      <c r="G52" s="338">
        <f t="shared" si="2"/>
        <v>7413</v>
      </c>
      <c r="H52" s="339">
        <f t="shared" si="3"/>
        <v>9884</v>
      </c>
      <c r="I52" s="417">
        <f t="shared" si="4"/>
        <v>7807</v>
      </c>
      <c r="J52" s="418">
        <f t="shared" si="5"/>
        <v>1301</v>
      </c>
    </row>
    <row r="53" spans="1:10" ht="17.25" thickBot="1">
      <c r="A53" s="96">
        <f t="shared" si="7"/>
        <v>175601</v>
      </c>
      <c r="B53" s="96">
        <f t="shared" si="8"/>
        <v>182000</v>
      </c>
      <c r="C53" s="349">
        <f t="shared" si="6"/>
        <v>48</v>
      </c>
      <c r="D53" s="30">
        <v>182000</v>
      </c>
      <c r="E53" s="350">
        <f t="shared" si="0"/>
        <v>2561</v>
      </c>
      <c r="F53" s="351">
        <f t="shared" si="9"/>
        <v>5122</v>
      </c>
      <c r="G53" s="351">
        <f t="shared" si="2"/>
        <v>7683</v>
      </c>
      <c r="H53" s="352">
        <f t="shared" si="3"/>
        <v>10244</v>
      </c>
      <c r="I53" s="421">
        <f t="shared" si="4"/>
        <v>8092</v>
      </c>
      <c r="J53" s="422">
        <f t="shared" si="5"/>
        <v>1349</v>
      </c>
    </row>
    <row r="54" spans="1:10">
      <c r="A54" s="125"/>
      <c r="B54" s="125"/>
      <c r="C54" s="412" t="s">
        <v>327</v>
      </c>
      <c r="D54" s="412"/>
      <c r="E54" s="412"/>
      <c r="F54" s="412"/>
      <c r="G54" s="412"/>
      <c r="H54" s="412"/>
      <c r="I54" s="412"/>
      <c r="J54" s="356" t="s">
        <v>17</v>
      </c>
    </row>
    <row r="55" spans="1:10">
      <c r="A55" s="125"/>
      <c r="B55" s="125"/>
      <c r="C55" s="412"/>
      <c r="D55" s="412"/>
      <c r="E55" s="412"/>
      <c r="F55" s="412"/>
      <c r="G55" s="412"/>
      <c r="H55" s="412"/>
      <c r="I55" s="412"/>
      <c r="J55" s="356"/>
    </row>
    <row r="56" spans="1:10" ht="17.100000000000001" customHeight="1">
      <c r="A56" s="125"/>
      <c r="B56" s="125"/>
      <c r="C56" s="448" t="s">
        <v>328</v>
      </c>
      <c r="D56" s="448"/>
      <c r="E56" s="448"/>
      <c r="F56" s="448"/>
      <c r="G56" s="448"/>
      <c r="H56" s="448"/>
      <c r="I56" s="412"/>
      <c r="J56" s="356"/>
    </row>
    <row r="57" spans="1:10" ht="17.100000000000001" customHeight="1">
      <c r="A57" s="125"/>
      <c r="B57" s="125"/>
      <c r="C57" s="450" t="s">
        <v>329</v>
      </c>
      <c r="D57" s="450"/>
      <c r="E57" s="450"/>
      <c r="F57" s="450"/>
      <c r="G57" s="450"/>
      <c r="H57" s="450"/>
      <c r="I57" s="450"/>
      <c r="J57" s="413"/>
    </row>
    <row r="58" spans="1:10" s="128" customFormat="1" ht="16.5" customHeight="1">
      <c r="A58" s="125"/>
      <c r="B58" s="125"/>
      <c r="C58" s="449" t="s">
        <v>330</v>
      </c>
      <c r="D58" s="449"/>
      <c r="E58" s="449"/>
      <c r="F58" s="449"/>
      <c r="G58" s="449"/>
      <c r="H58" s="414"/>
      <c r="I58" s="414"/>
      <c r="J58" s="414"/>
    </row>
    <row r="59" spans="1:10">
      <c r="A59" s="125"/>
      <c r="B59" s="125"/>
      <c r="C59" s="430"/>
      <c r="D59" s="430"/>
      <c r="E59" s="430"/>
      <c r="F59" s="430"/>
      <c r="G59" s="430"/>
      <c r="H59" s="430"/>
      <c r="I59" s="430"/>
      <c r="J59" s="126"/>
    </row>
    <row r="60" spans="1:10">
      <c r="C60" s="129"/>
      <c r="D60" s="129"/>
      <c r="E60" s="129"/>
      <c r="F60" s="129"/>
      <c r="G60" s="129"/>
      <c r="H60" s="129"/>
      <c r="I60" s="129"/>
      <c r="J60" s="88"/>
    </row>
    <row r="61" spans="1:10">
      <c r="C61" s="88"/>
      <c r="D61" s="88"/>
      <c r="E61" s="88"/>
      <c r="F61" s="88"/>
      <c r="G61" s="88"/>
      <c r="H61" s="88"/>
      <c r="I61" s="88"/>
      <c r="J61" s="88"/>
    </row>
    <row r="62" spans="1:10">
      <c r="C62" s="88"/>
      <c r="D62" s="88"/>
      <c r="E62" s="88"/>
      <c r="F62" s="88"/>
      <c r="G62" s="88"/>
      <c r="H62" s="88"/>
      <c r="I62" s="88"/>
      <c r="J62" s="88"/>
    </row>
    <row r="63" spans="1:10">
      <c r="C63" s="88"/>
      <c r="D63" s="88"/>
      <c r="E63" s="88"/>
      <c r="F63" s="88"/>
      <c r="G63" s="88"/>
      <c r="H63" s="88"/>
      <c r="I63" s="88"/>
      <c r="J63" s="88"/>
    </row>
  </sheetData>
  <sheetProtection algorithmName="SHA-512" hashValue="5dZX2r8C9TDaS1Ja6DOwBl91o97qlM2fw14haHeNUmSpvUXB1b9WSVd/onLNa2YNyJMUG3bIeR4maItW+v1Xvw==" saltValue="XXbT7XivAOIJpF25BreYxA==" spinCount="100000" sheet="1" objects="1" scenarios="1"/>
  <mergeCells count="9">
    <mergeCell ref="J4:J5"/>
    <mergeCell ref="C56:H56"/>
    <mergeCell ref="C58:G58"/>
    <mergeCell ref="C57:I57"/>
    <mergeCell ref="C59:I59"/>
    <mergeCell ref="C4:C5"/>
    <mergeCell ref="D4:D5"/>
    <mergeCell ref="E4:H4"/>
    <mergeCell ref="I4:I5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已命名的範圍</vt:lpstr>
      </vt:variant>
      <vt:variant>
        <vt:i4>10</vt:i4>
      </vt:variant>
    </vt:vector>
  </HeadingPairs>
  <TitlesOfParts>
    <vt:vector size="27" baseType="lpstr">
      <vt:lpstr>1) 基本資料與薪資試算</vt:lpstr>
      <vt:lpstr>2) 獎金維護</vt:lpstr>
      <vt:lpstr>3) 請假扣款維護</vt:lpstr>
      <vt:lpstr>假別管理</vt:lpstr>
      <vt:lpstr>更新歷程</vt:lpstr>
      <vt:lpstr>列表</vt:lpstr>
      <vt:lpstr>健保10801</vt:lpstr>
      <vt:lpstr>勞保10801</vt:lpstr>
      <vt:lpstr>健保10901</vt:lpstr>
      <vt:lpstr>勞保10901</vt:lpstr>
      <vt:lpstr>健保10701</vt:lpstr>
      <vt:lpstr>勞保10701</vt:lpstr>
      <vt:lpstr>健保10601</vt:lpstr>
      <vt:lpstr>勞保10601</vt:lpstr>
      <vt:lpstr>勞保10505</vt:lpstr>
      <vt:lpstr>健保10501</vt:lpstr>
      <vt:lpstr>勞保10407</vt:lpstr>
      <vt:lpstr>'1) 基本資料與薪資試算'!Print_Area</vt:lpstr>
      <vt:lpstr>健保10501!Print_Area</vt:lpstr>
      <vt:lpstr>健保10601!Print_Area</vt:lpstr>
      <vt:lpstr>健保10701!Print_Area</vt:lpstr>
      <vt:lpstr>健保10801!Print_Area</vt:lpstr>
      <vt:lpstr>勞保10407!Print_Area</vt:lpstr>
      <vt:lpstr>勞保10505!Print_Area</vt:lpstr>
      <vt:lpstr>勞保10601!Print_Area</vt:lpstr>
      <vt:lpstr>勞保10701!Print_Area</vt:lpstr>
      <vt:lpstr>勞保10801!Print_Area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Administrator管理者帳戶</cp:lastModifiedBy>
  <cp:lastPrinted>2017-03-07T13:03:21Z</cp:lastPrinted>
  <dcterms:created xsi:type="dcterms:W3CDTF">2012-03-23T01:33:47Z</dcterms:created>
  <dcterms:modified xsi:type="dcterms:W3CDTF">2020-03-16T02:56:37Z</dcterms:modified>
</cp:coreProperties>
</file>