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9"/>
  <workbookPr filterPrivacy="1" defaultThemeVersion="124226"/>
  <xr:revisionPtr revIDLastSave="0" documentId="13_ncr:1_{3BE5837E-344C-459C-B706-39977B48C851}" xr6:coauthVersionLast="36" xr6:coauthVersionMax="36" xr10:uidLastSave="{00000000-0000-0000-0000-000000000000}"/>
  <bookViews>
    <workbookView xWindow="240" yWindow="108" windowWidth="14808" windowHeight="8016" activeTab="3" xr2:uid="{00000000-000D-0000-FFFF-FFFF00000000}"/>
  </bookViews>
  <sheets>
    <sheet name="說明頁" sheetId="7" r:id="rId1"/>
    <sheet name="月薪制加班費計算" sheetId="1" r:id="rId2"/>
    <sheet name="部分工時制加班費計算" sheetId="2" r:id="rId3"/>
    <sheet name="行事曆版" sheetId="6" r:id="rId4"/>
    <sheet name="公式" sheetId="5" r:id="rId5"/>
  </sheets>
  <externalReferences>
    <externalReference r:id="rId6"/>
  </externalReferences>
  <definedNames>
    <definedName name="出勤類別" localSheetId="0">[1]公式!$O$2:$O$9</definedName>
    <definedName name="出勤類別">公式!$O$2:$O$9</definedName>
  </definedNames>
  <calcPr calcId="191029"/>
</workbook>
</file>

<file path=xl/calcChain.xml><?xml version="1.0" encoding="utf-8"?>
<calcChain xmlns="http://schemas.openxmlformats.org/spreadsheetml/2006/main">
  <c r="D14" i="2" l="1"/>
  <c r="D13" i="2"/>
  <c r="D12" i="2"/>
  <c r="L3" i="5" l="1"/>
  <c r="K3" i="5"/>
  <c r="J3" i="5"/>
  <c r="H3" i="5"/>
  <c r="G3" i="5"/>
  <c r="F3" i="5"/>
  <c r="D3" i="5"/>
  <c r="C3" i="5"/>
  <c r="B3" i="5"/>
  <c r="E3" i="5"/>
  <c r="I3" i="5"/>
  <c r="M3" i="5"/>
  <c r="E14" i="2"/>
  <c r="E13" i="2"/>
  <c r="E12" i="2"/>
  <c r="E11" i="2"/>
  <c r="E10" i="2"/>
  <c r="E9" i="2"/>
  <c r="E8" i="2"/>
  <c r="E7" i="2"/>
  <c r="E6" i="2"/>
  <c r="E5" i="2"/>
  <c r="E4" i="2"/>
  <c r="E3" i="2"/>
  <c r="I12" i="2" l="1"/>
  <c r="I13" i="2"/>
  <c r="I14" i="2"/>
  <c r="I11" i="2"/>
  <c r="B20" i="6"/>
  <c r="C20" i="6"/>
  <c r="A20" i="6"/>
  <c r="B16" i="6"/>
  <c r="C16" i="6"/>
  <c r="D16" i="6"/>
  <c r="E16" i="6"/>
  <c r="F16" i="6"/>
  <c r="A16" i="6"/>
  <c r="B12" i="6"/>
  <c r="C12" i="6"/>
  <c r="E12" i="6"/>
  <c r="F12" i="6"/>
  <c r="B8" i="6"/>
  <c r="C8" i="6"/>
  <c r="D8" i="6"/>
  <c r="E8" i="6"/>
  <c r="G8" i="6"/>
  <c r="A8" i="6"/>
  <c r="B4" i="6"/>
  <c r="C4" i="6"/>
  <c r="E4" i="6"/>
  <c r="F4" i="6"/>
  <c r="B5" i="5"/>
  <c r="A12" i="6" l="1"/>
  <c r="A4" i="5"/>
  <c r="M4" i="5"/>
  <c r="L4" i="5"/>
  <c r="K4" i="5"/>
  <c r="J4" i="5"/>
  <c r="A3" i="5" l="1"/>
  <c r="A2" i="5"/>
  <c r="A5" i="5"/>
  <c r="A8" i="5"/>
  <c r="A7" i="5"/>
  <c r="B6" i="5" l="1"/>
  <c r="C6" i="5"/>
  <c r="D6" i="5"/>
  <c r="E6" i="5"/>
  <c r="F6" i="5"/>
  <c r="G6" i="5"/>
  <c r="H6" i="5"/>
  <c r="I6" i="5"/>
  <c r="H5" i="5"/>
  <c r="F5" i="5"/>
  <c r="G5" i="5"/>
  <c r="E5" i="5"/>
  <c r="D5" i="5"/>
  <c r="C5" i="5"/>
  <c r="H4" i="5"/>
  <c r="G4" i="5"/>
  <c r="F4" i="5"/>
  <c r="E4" i="5"/>
  <c r="D4" i="5"/>
  <c r="C4" i="5"/>
  <c r="B4" i="5"/>
  <c r="G2" i="5"/>
  <c r="D2" i="5"/>
  <c r="C2" i="5"/>
  <c r="D4" i="6"/>
  <c r="I4" i="5"/>
  <c r="I5" i="5"/>
  <c r="J5" i="5"/>
  <c r="G16" i="6" s="1"/>
  <c r="K5" i="5"/>
  <c r="L5" i="5"/>
  <c r="M5" i="5"/>
  <c r="J6" i="5"/>
  <c r="K6" i="5"/>
  <c r="L6" i="5"/>
  <c r="M6" i="5"/>
  <c r="B2" i="5"/>
  <c r="E2" i="5"/>
  <c r="A4" i="6" s="1"/>
  <c r="F2" i="5"/>
  <c r="H2" i="5"/>
  <c r="I2" i="5"/>
  <c r="J2" i="5"/>
  <c r="K2" i="5"/>
  <c r="L2" i="5"/>
  <c r="M2" i="5"/>
  <c r="J5" i="6"/>
  <c r="D12" i="6" s="1"/>
  <c r="G4" i="6" l="1"/>
  <c r="G12" i="6"/>
  <c r="F8" i="6"/>
  <c r="S5" i="2"/>
  <c r="S6" i="2"/>
  <c r="S7" i="2"/>
  <c r="S8" i="2"/>
  <c r="S9" i="2"/>
  <c r="S10" i="2"/>
  <c r="S11" i="2"/>
  <c r="S12" i="2"/>
  <c r="S13" i="2"/>
  <c r="S14" i="2"/>
  <c r="S4" i="2"/>
  <c r="S3" i="2"/>
  <c r="J4" i="6" l="1"/>
  <c r="J3" i="2"/>
  <c r="T4" i="2" l="1"/>
  <c r="T5" i="2"/>
  <c r="T6" i="2"/>
  <c r="T7" i="2"/>
  <c r="T8" i="2"/>
  <c r="T9" i="2"/>
  <c r="T10" i="2"/>
  <c r="T11" i="2"/>
  <c r="T12" i="2"/>
  <c r="T13" i="2"/>
  <c r="T14" i="2"/>
  <c r="T3" i="2"/>
  <c r="J4" i="2"/>
  <c r="J5" i="2"/>
  <c r="J6" i="2"/>
  <c r="J7" i="2"/>
  <c r="J8" i="2"/>
  <c r="J9" i="2"/>
  <c r="J10" i="2"/>
  <c r="J11" i="2"/>
  <c r="J12" i="2"/>
  <c r="J13" i="2"/>
  <c r="J14" i="2"/>
  <c r="O4" i="2"/>
  <c r="O5" i="2"/>
  <c r="O6" i="2"/>
  <c r="O7" i="2"/>
  <c r="O8" i="2"/>
  <c r="O9" i="2"/>
  <c r="O10" i="2"/>
  <c r="O11" i="2"/>
  <c r="O12" i="2"/>
  <c r="O13" i="2"/>
  <c r="O14" i="2"/>
  <c r="O3" i="2"/>
  <c r="Y7" i="2" l="1"/>
  <c r="Y10" i="2"/>
  <c r="Y9" i="2"/>
  <c r="Y8" i="2"/>
  <c r="Y6" i="2"/>
  <c r="Y5" i="2"/>
  <c r="Y4" i="2"/>
  <c r="Y3" i="2"/>
  <c r="Y13" i="2" l="1"/>
  <c r="N13" i="2"/>
  <c r="X14" i="2"/>
  <c r="X13" i="2"/>
  <c r="X12" i="2"/>
  <c r="Y14" i="2"/>
  <c r="Y12" i="2"/>
  <c r="Y11" i="2"/>
  <c r="X11" i="2"/>
  <c r="X4" i="2"/>
  <c r="X5" i="2"/>
  <c r="X6" i="2"/>
  <c r="X7" i="2"/>
  <c r="X8" i="2"/>
  <c r="X9" i="2"/>
  <c r="X10" i="2"/>
  <c r="X3" i="2"/>
  <c r="N14" i="2"/>
  <c r="N12" i="2"/>
  <c r="N11" i="2"/>
  <c r="N15" i="2" s="1"/>
  <c r="D11" i="2"/>
  <c r="X15" i="2" l="1"/>
  <c r="I15" i="2"/>
  <c r="S15" i="2"/>
  <c r="E15" i="2"/>
  <c r="Y15" i="2"/>
  <c r="D15" i="2"/>
  <c r="J15" i="2"/>
  <c r="O15" i="2"/>
  <c r="T15" i="2"/>
  <c r="H21" i="1"/>
  <c r="D4" i="1" l="1"/>
  <c r="D7" i="1"/>
  <c r="D14" i="1"/>
  <c r="D10" i="1"/>
  <c r="D13" i="1"/>
  <c r="D9" i="1"/>
  <c r="D11" i="1"/>
  <c r="D6" i="1"/>
  <c r="D5" i="1"/>
  <c r="D12" i="1"/>
  <c r="D8" i="1"/>
  <c r="L3" i="1"/>
  <c r="L11" i="1"/>
  <c r="T7" i="1"/>
  <c r="T3" i="1"/>
  <c r="L9" i="1"/>
  <c r="L5" i="1"/>
  <c r="P8" i="1"/>
  <c r="P11" i="1"/>
  <c r="T14" i="1"/>
  <c r="L10" i="1"/>
  <c r="P14" i="1"/>
  <c r="L14" i="1"/>
  <c r="T10" i="1"/>
  <c r="T6" i="1"/>
  <c r="P4" i="1"/>
  <c r="L8" i="1"/>
  <c r="L4" i="1"/>
  <c r="P7" i="1"/>
  <c r="P12" i="1"/>
  <c r="T13" i="1"/>
  <c r="P9" i="1"/>
  <c r="L13" i="1"/>
  <c r="T9" i="1"/>
  <c r="T5" i="1"/>
  <c r="P3" i="1"/>
  <c r="L7" i="1"/>
  <c r="P10" i="1"/>
  <c r="P6" i="1"/>
  <c r="P13" i="1"/>
  <c r="T12" i="1"/>
  <c r="P5" i="1"/>
  <c r="L12" i="1"/>
  <c r="T8" i="1"/>
  <c r="T4" i="1"/>
  <c r="L6" i="1"/>
  <c r="T11" i="1"/>
  <c r="H14" i="1"/>
  <c r="H4" i="1"/>
  <c r="H8" i="1"/>
  <c r="H13" i="1"/>
  <c r="H5" i="1"/>
  <c r="H9" i="1"/>
  <c r="H12" i="1"/>
  <c r="H6" i="1"/>
  <c r="H10" i="1"/>
  <c r="H11" i="1"/>
  <c r="H7" i="1"/>
  <c r="H3" i="1"/>
  <c r="D3" i="1"/>
  <c r="D15" i="1" l="1"/>
  <c r="H15" i="1"/>
  <c r="T15" i="1"/>
  <c r="P15" i="1"/>
  <c r="L15" i="1"/>
</calcChain>
</file>

<file path=xl/sharedStrings.xml><?xml version="1.0" encoding="utf-8"?>
<sst xmlns="http://schemas.openxmlformats.org/spreadsheetml/2006/main" count="168" uniqueCount="78">
  <si>
    <t>時數</t>
    <phoneticPr fontId="1" type="noConversion"/>
  </si>
  <si>
    <t>加班費</t>
    <phoneticPr fontId="1" type="noConversion"/>
  </si>
  <si>
    <t>合計</t>
    <phoneticPr fontId="1" type="noConversion"/>
  </si>
  <si>
    <t>休息日</t>
    <phoneticPr fontId="1" type="noConversion"/>
  </si>
  <si>
    <t>例假日非法版</t>
    <phoneticPr fontId="1" type="noConversion"/>
  </si>
  <si>
    <t>例假日合法版</t>
    <phoneticPr fontId="1" type="noConversion"/>
  </si>
  <si>
    <t>國定假日</t>
    <phoneticPr fontId="1" type="noConversion"/>
  </si>
  <si>
    <t>延長
工時</t>
    <phoneticPr fontId="1" type="noConversion"/>
  </si>
  <si>
    <t>出勤
狀況</t>
    <phoneticPr fontId="1" type="noConversion"/>
  </si>
  <si>
    <t>平日</t>
    <phoneticPr fontId="1" type="noConversion"/>
  </si>
  <si>
    <t>加班未滿8小時也給一日薪
因天災事故，需通報主管機關並補給一天休假</t>
    <phoneticPr fontId="1" type="noConversion"/>
  </si>
  <si>
    <t>加班未滿8小時也給一日薪</t>
    <phoneticPr fontId="1" type="noConversion"/>
  </si>
  <si>
    <t>正常工時</t>
    <phoneticPr fontId="1" type="noConversion"/>
  </si>
  <si>
    <t>延長工時，加班需多給1</t>
    <phoneticPr fontId="1" type="noConversion"/>
  </si>
  <si>
    <t>月薪</t>
    <phoneticPr fontId="1" type="noConversion"/>
  </si>
  <si>
    <t>時薪</t>
    <phoneticPr fontId="1" type="noConversion"/>
  </si>
  <si>
    <t>每日工作時間不得超過十二小時</t>
  </si>
  <si>
    <t>說明</t>
    <phoneticPr fontId="1" type="noConversion"/>
  </si>
  <si>
    <t>本薪</t>
    <phoneticPr fontId="1" type="noConversion"/>
  </si>
  <si>
    <t>延長工時，加班需多給時薪</t>
    <phoneticPr fontId="1" type="noConversion"/>
  </si>
  <si>
    <t>工時
設定</t>
    <phoneticPr fontId="1" type="noConversion"/>
  </si>
  <si>
    <t>行政院勞工委員會87/9/14台87勞動二字第039675號函
財政部74/5/29台財稅第16713號函</t>
    <phoneticPr fontId="1" type="noConversion"/>
  </si>
  <si>
    <t>勞基法36條、24條
財政部74/5/29台財稅第16713號函</t>
    <phoneticPr fontId="1" type="noConversion"/>
  </si>
  <si>
    <t>勞基法40條
91/3/6勞動二字第0910010425號令
行政院勞工委員會83/2/21台83勞動一字第102498號函
財政部74/11/13台財稅第24778號函</t>
    <phoneticPr fontId="1" type="noConversion"/>
  </si>
  <si>
    <t>勞基法32條、40條
91/3/6勞動二字第0910010425號令
財政部74/5/29台財稅第16713號函
勞基法79條，罰2-100萬</t>
    <phoneticPr fontId="1" type="noConversion"/>
  </si>
  <si>
    <t>工作日</t>
    <phoneticPr fontId="1" type="noConversion"/>
  </si>
  <si>
    <t>計入46h、免稅</t>
    <phoneticPr fontId="1" type="noConversion"/>
  </si>
  <si>
    <t>直接免稅</t>
    <phoneticPr fontId="1" type="noConversion"/>
  </si>
  <si>
    <t>假別</t>
    <phoneticPr fontId="1" type="noConversion"/>
  </si>
  <si>
    <t>說明</t>
    <phoneticPr fontId="1" type="noConversion"/>
  </si>
  <si>
    <t>假別</t>
    <phoneticPr fontId="1" type="noConversion"/>
  </si>
  <si>
    <t>說明</t>
    <phoneticPr fontId="1" type="noConversion"/>
  </si>
  <si>
    <t>加班未滿8小時也給一日薪
非因天災事故</t>
    <phoneticPr fontId="1" type="noConversion"/>
  </si>
  <si>
    <t>加班出勤要給一日薪（以原約定日工時計）
國定假日出勤，需給原有工資加一倍工資</t>
    <phoneticPr fontId="1" type="noConversion"/>
  </si>
  <si>
    <t>加班出勤要給一日薪（以原約定日工時計）
因天災事故，需通報主管機關並補給一天休假
例假日及休息日薪資已折入本薪中，加班不需另給本薪</t>
    <phoneticPr fontId="1" type="noConversion"/>
  </si>
  <si>
    <t>加班出勤要給一日薪（以原約定日工時計），非因天災事故罰2-100萬
例假日及休息日薪資已折入本薪中，加班不需另給本薪</t>
    <phoneticPr fontId="1" type="noConversion"/>
  </si>
  <si>
    <t>法源</t>
    <phoneticPr fontId="1" type="noConversion"/>
  </si>
  <si>
    <t>休息日</t>
  </si>
  <si>
    <t>國定假日</t>
  </si>
  <si>
    <t>工作日</t>
  </si>
  <si>
    <t>工作日</t>
    <phoneticPr fontId="1" type="noConversion"/>
  </si>
  <si>
    <t>月薪</t>
    <phoneticPr fontId="1" type="noConversion"/>
  </si>
  <si>
    <t>平均薪資</t>
    <phoneticPr fontId="1" type="noConversion"/>
  </si>
  <si>
    <t>加班費</t>
    <phoneticPr fontId="1" type="noConversion"/>
  </si>
  <si>
    <t>工作日</t>
    <phoneticPr fontId="1" type="noConversion"/>
  </si>
  <si>
    <t>合法出勤例假日</t>
    <phoneticPr fontId="1" type="noConversion"/>
  </si>
  <si>
    <t>非法出勤例假日</t>
    <phoneticPr fontId="1" type="noConversion"/>
  </si>
  <si>
    <t>例假日-非法出勤</t>
    <phoneticPr fontId="1" type="noConversion"/>
  </si>
  <si>
    <t>例假日-合法出勤</t>
    <phoneticPr fontId="1" type="noConversion"/>
  </si>
  <si>
    <t>有問題可聯絡</t>
    <phoneticPr fontId="1" type="noConversion"/>
  </si>
  <si>
    <t>LINE ID</t>
    <phoneticPr fontId="1" type="noConversion"/>
  </si>
  <si>
    <t>thunderchun</t>
    <phoneticPr fontId="1" type="noConversion"/>
  </si>
  <si>
    <t>MAIL</t>
    <phoneticPr fontId="1" type="noConversion"/>
  </si>
  <si>
    <t>thunderchun@gmail.com</t>
    <phoneticPr fontId="1" type="noConversion"/>
  </si>
  <si>
    <t>版次</t>
    <phoneticPr fontId="1" type="noConversion"/>
  </si>
  <si>
    <t>更新說明</t>
    <phoneticPr fontId="1" type="noConversion"/>
  </si>
  <si>
    <t>1版</t>
    <phoneticPr fontId="1" type="noConversion"/>
  </si>
  <si>
    <t>建置月薪制及部分工時加班費計算</t>
    <phoneticPr fontId="1" type="noConversion"/>
  </si>
  <si>
    <t>1.1版</t>
    <phoneticPr fontId="1" type="noConversion"/>
  </si>
  <si>
    <t>修訂部分工時在休假時的出勤時數選擇，以及月薪制例假日非法版延長工時的參數</t>
    <phoneticPr fontId="1" type="noConversion"/>
  </si>
  <si>
    <t>1.2版</t>
    <phoneticPr fontId="1" type="noConversion"/>
  </si>
  <si>
    <t>修正部分工時例假日非法版的參數</t>
    <phoneticPr fontId="1" type="noConversion"/>
  </si>
  <si>
    <t>1.3版</t>
    <phoneticPr fontId="1" type="noConversion"/>
  </si>
  <si>
    <t>新增說明頁</t>
    <phoneticPr fontId="1" type="noConversion"/>
  </si>
  <si>
    <t>1.4版</t>
    <phoneticPr fontId="1" type="noConversion"/>
  </si>
  <si>
    <t>增加行事曆版，目前只能計算完整時數加班費，想不到如何解決半小時或15分鐘的參數對照，有高手會的話跪求指導</t>
    <phoneticPr fontId="1" type="noConversion"/>
  </si>
  <si>
    <t>修正部分工時例假日非法版及休息日超八部分參數</t>
    <phoneticPr fontId="1" type="noConversion"/>
  </si>
  <si>
    <t>1.4.1版</t>
    <phoneticPr fontId="1" type="noConversion"/>
  </si>
  <si>
    <t>注意：僅能算小時整數
每個月加班上限不得超過46小時，列入與否請參考月薪制加班費計算
每天工作時數不得超過12小時</t>
    <phoneticPr fontId="1" type="noConversion"/>
  </si>
  <si>
    <t>1.5版</t>
    <phoneticPr fontId="1" type="noConversion"/>
  </si>
  <si>
    <t>修正新修法休息日之計算方式</t>
    <phoneticPr fontId="1" type="noConversion"/>
  </si>
  <si>
    <t>例假日及休息日薪資已折入本薪中，加班不需另給本薪</t>
    <phoneticPr fontId="1" type="noConversion"/>
  </si>
  <si>
    <t>新修法 加班費核實計算</t>
    <phoneticPr fontId="1" type="noConversion"/>
  </si>
  <si>
    <t>勞委會77年7月15日台77勞動二字第14007號函：「勞動基準法第二十四條所稱平日每小時工資額係指勞工在每日正常工作時間內每小時所得之報酬。但延長工作時間之工資及休假日、例假日工作加給之工資均不計入。」</t>
  </si>
  <si>
    <t>勞基法32條
財政部74/5/29台財稅第16713號函
財政部69/6/12台財稅第34657號函
（按月定額給付之加班費屬津貼不得免稅）</t>
    <phoneticPr fontId="1" type="noConversion"/>
  </si>
  <si>
    <t>勞基法的規定是最低標準，本檔案是以最低標準為計算設定，請勿把這標準當做唯一的計算方式，檔案內的加班基數以上都是合法的。</t>
    <phoneticPr fontId="1" type="noConversion"/>
  </si>
  <si>
    <t>1.51版</t>
    <phoneticPr fontId="1" type="noConversion"/>
  </si>
  <si>
    <t>修正部分工時制休息日</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</si>
</sst>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0_);[Red]\(0.0\)"/>
    <numFmt numFmtId="178" formatCode="0_);[Red]\(0\)"/>
    <numFmt numFmtId="179" formatCode="0_ "/>
  </numFmts>
  <fonts count="8" x14ac:knownFonts="1">
    <font>
      <sz val="12"/>
      <color theme="1"/>
      <name val="新細明體"/>
      <family val="2"/>
      <scheme val="minor"/>
    </font>
    <font>
      <sz val="9"/>
      <name val="新細明體"/>
      <family val="3"/>
      <charset val="136"/>
      <scheme val="minor"/>
    </font>
    <font>
      <sz val="12"/>
      <color theme="1"/>
      <name val="微軟正黑體"/>
      <family val="2"/>
      <charset val="136"/>
    </font>
    <font>
      <b/>
      <sz val="12"/>
      <color theme="1"/>
      <name val="微軟正黑體"/>
      <family val="2"/>
      <charset val="136"/>
    </font>
    <font>
      <b/>
      <sz val="14"/>
      <color theme="1"/>
      <name val="微軟正黑體"/>
      <family val="2"/>
      <charset val="136"/>
    </font>
    <font>
      <b/>
      <sz val="10"/>
      <color theme="1"/>
      <name val="微軟正黑體"/>
      <family val="2"/>
      <charset val="136"/>
    </font>
    <font>
      <b/>
      <sz val="12"/>
      <color theme="1"/>
      <name val="新細明體"/>
      <family val="1"/>
      <charset val="136"/>
      <scheme val="minor"/>
    </font>
    <font>
      <u/>
      <sz val="12"/>
      <color theme="10"/>
      <name val="新細明體"/>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2"/>
        <bgColor indexed="64"/>
      </patternFill>
    </fill>
    <fill>
      <patternFill patternType="solid">
        <fgColor theme="9" tint="0.59999389629810485"/>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s>
  <cellStyleXfs count="2">
    <xf numFmtId="0" fontId="0" fillId="0" borderId="0"/>
    <xf numFmtId="0" fontId="7" fillId="0" borderId="0" applyNumberFormat="0" applyFill="0" applyBorder="0" applyAlignment="0" applyProtection="0"/>
  </cellStyleXfs>
  <cellXfs count="119">
    <xf numFmtId="0" fontId="0" fillId="0" borderId="0" xfId="0"/>
    <xf numFmtId="0" fontId="3" fillId="0" borderId="1" xfId="0" applyFont="1" applyBorder="1" applyAlignment="1" applyProtection="1">
      <alignment horizontal="center" vertical="center"/>
      <protection locked="0"/>
    </xf>
    <xf numFmtId="0" fontId="3" fillId="5" borderId="15" xfId="0" applyFont="1" applyFill="1" applyBorder="1" applyAlignment="1" applyProtection="1">
      <alignment horizontal="center" vertical="center"/>
    </xf>
    <xf numFmtId="0" fontId="2" fillId="0" borderId="0" xfId="0" applyFont="1" applyProtection="1"/>
    <xf numFmtId="0" fontId="3" fillId="5" borderId="16" xfId="0" applyFont="1" applyFill="1" applyBorder="1" applyAlignment="1" applyProtection="1">
      <alignment horizontal="center" vertical="center"/>
    </xf>
    <xf numFmtId="12" fontId="3" fillId="2" borderId="5" xfId="0" applyNumberFormat="1"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3" fillId="2" borderId="6" xfId="0" applyFont="1" applyFill="1" applyBorder="1" applyAlignment="1" applyProtection="1">
      <alignment horizontal="center" vertical="center" wrapText="1"/>
    </xf>
    <xf numFmtId="12" fontId="2" fillId="2" borderId="5" xfId="0" applyNumberFormat="1"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176" fontId="2" fillId="7" borderId="1" xfId="0" applyNumberFormat="1" applyFont="1" applyFill="1" applyBorder="1" applyAlignment="1" applyProtection="1">
      <alignment horizontal="center" vertical="center"/>
    </xf>
    <xf numFmtId="176" fontId="2" fillId="8" borderId="1" xfId="0" applyNumberFormat="1" applyFont="1" applyFill="1" applyBorder="1" applyAlignment="1" applyProtection="1">
      <alignment horizontal="center" vertical="center"/>
    </xf>
    <xf numFmtId="176" fontId="2" fillId="2" borderId="1" xfId="0" applyNumberFormat="1" applyFont="1" applyFill="1" applyBorder="1" applyAlignment="1" applyProtection="1">
      <alignment horizontal="center" vertical="center"/>
    </xf>
    <xf numFmtId="0" fontId="5" fillId="5" borderId="15" xfId="0" applyFont="1" applyFill="1" applyBorder="1" applyAlignment="1" applyProtection="1">
      <alignment horizontal="center" vertical="center"/>
    </xf>
    <xf numFmtId="0" fontId="5" fillId="5" borderId="17" xfId="0" applyFont="1" applyFill="1" applyBorder="1" applyAlignment="1" applyProtection="1">
      <alignment horizontal="center" vertical="center"/>
    </xf>
    <xf numFmtId="0" fontId="2" fillId="0" borderId="0" xfId="0" applyFont="1" applyAlignment="1" applyProtection="1">
      <alignment horizontal="center" vertical="center"/>
    </xf>
    <xf numFmtId="12" fontId="2" fillId="0" borderId="0" xfId="0" applyNumberFormat="1" applyFont="1" applyAlignment="1" applyProtection="1">
      <alignment horizontal="center" vertical="center"/>
    </xf>
    <xf numFmtId="0" fontId="3" fillId="2" borderId="1" xfId="0" applyFont="1" applyFill="1" applyBorder="1" applyAlignment="1" applyProtection="1">
      <alignment horizontal="center" vertical="center" wrapText="1"/>
    </xf>
    <xf numFmtId="12" fontId="2" fillId="0" borderId="0" xfId="0" applyNumberFormat="1" applyFont="1" applyAlignment="1" applyProtection="1">
      <alignment horizontal="left" vertical="center"/>
    </xf>
    <xf numFmtId="0" fontId="2" fillId="5" borderId="1" xfId="0" applyFont="1" applyFill="1" applyBorder="1" applyAlignment="1" applyProtection="1">
      <alignment horizontal="center" vertical="center"/>
    </xf>
    <xf numFmtId="0" fontId="3" fillId="5" borderId="17" xfId="0" applyFont="1" applyFill="1" applyBorder="1" applyAlignment="1" applyProtection="1">
      <alignment horizontal="center" vertical="center"/>
    </xf>
    <xf numFmtId="0" fontId="4" fillId="3"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xf>
    <xf numFmtId="0" fontId="2" fillId="3" borderId="6" xfId="0"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xf>
    <xf numFmtId="0" fontId="4" fillId="2" borderId="1" xfId="0" applyFont="1" applyFill="1" applyBorder="1" applyAlignment="1" applyProtection="1">
      <alignment vertical="center" wrapText="1"/>
    </xf>
    <xf numFmtId="0" fontId="0" fillId="0" borderId="1" xfId="0" applyBorder="1" applyAlignment="1">
      <alignment horizontal="center" vertical="center"/>
    </xf>
    <xf numFmtId="0" fontId="2" fillId="9" borderId="1" xfId="0" applyFont="1" applyFill="1" applyBorder="1" applyAlignment="1" applyProtection="1">
      <alignment horizontal="center" vertical="center"/>
    </xf>
    <xf numFmtId="0" fontId="0" fillId="3" borderId="5"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178" fontId="0" fillId="0" borderId="5" xfId="0" applyNumberFormat="1" applyBorder="1" applyAlignment="1" applyProtection="1">
      <alignment horizontal="center" vertical="center"/>
      <protection locked="0"/>
    </xf>
    <xf numFmtId="178" fontId="0" fillId="0" borderId="1" xfId="0" applyNumberFormat="1" applyBorder="1" applyAlignment="1" applyProtection="1">
      <alignment horizontal="center" vertical="center"/>
      <protection locked="0"/>
    </xf>
    <xf numFmtId="178" fontId="0" fillId="0" borderId="6" xfId="0" applyNumberFormat="1" applyBorder="1" applyAlignment="1" applyProtection="1">
      <alignment horizontal="center" vertical="center"/>
      <protection locked="0"/>
    </xf>
    <xf numFmtId="179" fontId="0" fillId="0" borderId="5" xfId="0" applyNumberFormat="1" applyBorder="1" applyAlignment="1" applyProtection="1">
      <alignment horizontal="center"/>
      <protection locked="0"/>
    </xf>
    <xf numFmtId="179" fontId="0" fillId="0" borderId="1" xfId="0" applyNumberFormat="1" applyBorder="1" applyAlignment="1" applyProtection="1">
      <alignment horizontal="center"/>
      <protection locked="0"/>
    </xf>
    <xf numFmtId="179" fontId="0" fillId="0" borderId="6" xfId="0" applyNumberFormat="1" applyBorder="1" applyAlignment="1" applyProtection="1">
      <alignment horizontal="center"/>
      <protection locked="0"/>
    </xf>
    <xf numFmtId="179" fontId="0" fillId="0" borderId="5" xfId="0" applyNumberFormat="1" applyBorder="1" applyAlignment="1" applyProtection="1">
      <alignment horizontal="center" vertical="center"/>
      <protection locked="0"/>
    </xf>
    <xf numFmtId="179" fontId="0" fillId="0" borderId="1" xfId="0" applyNumberFormat="1" applyBorder="1" applyAlignment="1" applyProtection="1">
      <alignment horizontal="center" vertical="center"/>
      <protection locked="0"/>
    </xf>
    <xf numFmtId="179" fontId="0" fillId="0" borderId="6" xfId="0" applyNumberFormat="1" applyBorder="1" applyAlignment="1" applyProtection="1">
      <alignment horizontal="center" vertical="center"/>
      <protection locked="0"/>
    </xf>
    <xf numFmtId="12" fontId="2" fillId="0" borderId="0" xfId="0" applyNumberFormat="1" applyFont="1" applyProtection="1"/>
    <xf numFmtId="12" fontId="2" fillId="2" borderId="5" xfId="0" applyNumberFormat="1" applyFont="1" applyFill="1" applyBorder="1" applyAlignment="1" applyProtection="1">
      <alignment vertical="center"/>
    </xf>
    <xf numFmtId="0" fontId="7" fillId="0" borderId="1" xfId="1" applyBorder="1" applyAlignment="1">
      <alignment horizontal="center" vertical="center"/>
    </xf>
    <xf numFmtId="0" fontId="0" fillId="0" borderId="0" xfId="0" applyBorder="1" applyAlignment="1">
      <alignment horizontal="center" vertical="center"/>
    </xf>
    <xf numFmtId="0" fontId="7" fillId="0" borderId="0" xfId="1" applyBorder="1" applyAlignment="1">
      <alignment horizontal="center" vertical="center"/>
    </xf>
    <xf numFmtId="0" fontId="6" fillId="4" borderId="2" xfId="0" applyFont="1" applyFill="1" applyBorder="1" applyAlignment="1" applyProtection="1">
      <alignment horizontal="center" vertical="center"/>
    </xf>
    <xf numFmtId="0" fontId="6" fillId="4" borderId="3" xfId="0" applyFont="1" applyFill="1" applyBorder="1" applyAlignment="1" applyProtection="1">
      <alignment horizontal="center" vertical="center"/>
    </xf>
    <xf numFmtId="0" fontId="6" fillId="4" borderId="4" xfId="0" applyFont="1" applyFill="1" applyBorder="1" applyAlignment="1" applyProtection="1">
      <alignment horizontal="center" vertical="center"/>
    </xf>
    <xf numFmtId="0" fontId="0" fillId="0" borderId="0" xfId="0" applyProtection="1"/>
    <xf numFmtId="0" fontId="6" fillId="9" borderId="1" xfId="0" applyFont="1" applyFill="1" applyBorder="1" applyAlignment="1" applyProtection="1">
      <alignment horizontal="center" vertical="center"/>
    </xf>
    <xf numFmtId="0" fontId="0" fillId="0" borderId="1" xfId="0" applyBorder="1" applyAlignment="1" applyProtection="1">
      <alignment horizontal="center" vertical="center"/>
    </xf>
    <xf numFmtId="177" fontId="0" fillId="10" borderId="7" xfId="0" applyNumberFormat="1" applyFill="1" applyBorder="1" applyAlignment="1" applyProtection="1">
      <alignment horizontal="center" vertical="center"/>
    </xf>
    <xf numFmtId="177" fontId="0" fillId="10" borderId="8" xfId="0" applyNumberFormat="1" applyFill="1" applyBorder="1" applyAlignment="1" applyProtection="1">
      <alignment horizontal="center" vertical="center"/>
    </xf>
    <xf numFmtId="177" fontId="0" fillId="10" borderId="9" xfId="0" applyNumberFormat="1" applyFill="1"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177" fontId="0" fillId="11" borderId="1" xfId="0" applyNumberFormat="1" applyFill="1" applyBorder="1" applyAlignment="1" applyProtection="1">
      <alignment horizontal="center" vertical="center"/>
    </xf>
    <xf numFmtId="0" fontId="0" fillId="0" borderId="1" xfId="0" applyFill="1" applyBorder="1" applyAlignment="1">
      <alignment horizontal="center" vertical="center"/>
    </xf>
    <xf numFmtId="0" fontId="0" fillId="0" borderId="1" xfId="0" applyBorder="1" applyAlignment="1">
      <alignment horizontal="left" vertical="center"/>
    </xf>
    <xf numFmtId="0" fontId="0" fillId="0" borderId="1" xfId="0" applyFill="1" applyBorder="1" applyAlignment="1">
      <alignment horizontal="left" vertical="center" wrapText="1"/>
    </xf>
    <xf numFmtId="0" fontId="2" fillId="3" borderId="6" xfId="0" applyFont="1" applyFill="1" applyBorder="1" applyAlignment="1" applyProtection="1">
      <alignment horizontal="center" vertical="center"/>
      <protection locked="0"/>
    </xf>
    <xf numFmtId="12" fontId="2" fillId="2" borderId="11" xfId="0" applyNumberFormat="1" applyFont="1" applyFill="1" applyBorder="1" applyAlignment="1" applyProtection="1">
      <alignment horizontal="center" vertical="center"/>
    </xf>
    <xf numFmtId="0" fontId="2" fillId="3" borderId="1" xfId="0" applyFont="1" applyFill="1" applyBorder="1" applyAlignment="1" applyProtection="1">
      <alignment horizontal="center" vertical="center"/>
      <protection locked="0"/>
    </xf>
    <xf numFmtId="0" fontId="0" fillId="0" borderId="1" xfId="0" applyFill="1" applyBorder="1" applyAlignment="1">
      <alignment horizontal="left" vertical="center"/>
    </xf>
    <xf numFmtId="0" fontId="0" fillId="0" borderId="1" xfId="0" applyBorder="1"/>
    <xf numFmtId="0" fontId="0" fillId="9" borderId="1" xfId="0" applyFill="1" applyBorder="1" applyAlignment="1">
      <alignment horizontal="center" vertical="center"/>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3" fillId="4" borderId="2" xfId="0"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3" fillId="4" borderId="4" xfId="0" applyFont="1" applyFill="1" applyBorder="1" applyAlignment="1" applyProtection="1">
      <alignment horizontal="center" vertical="center"/>
    </xf>
    <xf numFmtId="0" fontId="5" fillId="5" borderId="2" xfId="0" applyFont="1" applyFill="1" applyBorder="1" applyAlignment="1" applyProtection="1">
      <alignment horizontal="left" vertical="center" wrapText="1"/>
    </xf>
    <xf numFmtId="0" fontId="5" fillId="5" borderId="3" xfId="0" applyFont="1" applyFill="1" applyBorder="1" applyAlignment="1" applyProtection="1">
      <alignment horizontal="left" vertical="center" wrapText="1"/>
    </xf>
    <xf numFmtId="0" fontId="5" fillId="5" borderId="4" xfId="0" applyFont="1" applyFill="1" applyBorder="1" applyAlignment="1" applyProtection="1">
      <alignment horizontal="left" vertical="center" wrapText="1"/>
    </xf>
    <xf numFmtId="12" fontId="3" fillId="4" borderId="2" xfId="0" applyNumberFormat="1" applyFont="1" applyFill="1" applyBorder="1" applyAlignment="1" applyProtection="1">
      <alignment horizontal="center" vertical="center"/>
    </xf>
    <xf numFmtId="12" fontId="3" fillId="4" borderId="3" xfId="0" applyNumberFormat="1" applyFont="1" applyFill="1" applyBorder="1" applyAlignment="1" applyProtection="1">
      <alignment horizontal="center" vertical="center"/>
    </xf>
    <xf numFmtId="12" fontId="3" fillId="4" borderId="4" xfId="0" applyNumberFormat="1" applyFont="1" applyFill="1" applyBorder="1" applyAlignment="1" applyProtection="1">
      <alignment horizontal="center" vertical="center"/>
    </xf>
    <xf numFmtId="0" fontId="2" fillId="3" borderId="6" xfId="0" applyFont="1" applyFill="1" applyBorder="1" applyAlignment="1" applyProtection="1">
      <alignment horizontal="center" vertical="center"/>
      <protection locked="0"/>
    </xf>
    <xf numFmtId="0" fontId="3" fillId="6" borderId="7" xfId="0" applyFont="1" applyFill="1" applyBorder="1" applyAlignment="1" applyProtection="1">
      <alignment horizontal="center" vertical="center"/>
    </xf>
    <xf numFmtId="0" fontId="3" fillId="6" borderId="8" xfId="0" applyFont="1" applyFill="1" applyBorder="1" applyAlignment="1" applyProtection="1">
      <alignment horizontal="center" vertical="center"/>
    </xf>
    <xf numFmtId="177" fontId="3" fillId="6" borderId="8" xfId="0" applyNumberFormat="1" applyFont="1" applyFill="1" applyBorder="1" applyAlignment="1" applyProtection="1">
      <alignment horizontal="center" vertical="center"/>
    </xf>
    <xf numFmtId="177" fontId="3" fillId="6" borderId="9" xfId="0" applyNumberFormat="1" applyFont="1" applyFill="1" applyBorder="1" applyAlignment="1" applyProtection="1">
      <alignment horizontal="center" vertical="center"/>
    </xf>
    <xf numFmtId="0" fontId="3" fillId="0" borderId="13"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textRotation="255" wrapText="1"/>
    </xf>
    <xf numFmtId="0" fontId="3" fillId="5" borderId="17" xfId="0" applyFont="1" applyFill="1" applyBorder="1" applyAlignment="1" applyProtection="1">
      <alignment horizontal="center" vertical="center" textRotation="255" wrapText="1"/>
    </xf>
    <xf numFmtId="0" fontId="3" fillId="5" borderId="16" xfId="0" applyFont="1" applyFill="1" applyBorder="1" applyAlignment="1" applyProtection="1">
      <alignment horizontal="center" vertical="center" textRotation="255"/>
    </xf>
    <xf numFmtId="0" fontId="3" fillId="5" borderId="1"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xf>
    <xf numFmtId="0" fontId="5" fillId="5" borderId="7" xfId="0" applyFont="1" applyFill="1" applyBorder="1" applyAlignment="1" applyProtection="1">
      <alignment horizontal="left" vertical="center" wrapText="1"/>
    </xf>
    <xf numFmtId="0" fontId="5" fillId="5" borderId="8" xfId="0" applyFont="1" applyFill="1" applyBorder="1" applyAlignment="1" applyProtection="1">
      <alignment horizontal="left" vertical="center" wrapText="1"/>
    </xf>
    <xf numFmtId="0" fontId="5" fillId="5" borderId="9" xfId="0" applyFont="1" applyFill="1" applyBorder="1" applyAlignment="1" applyProtection="1">
      <alignment horizontal="left" vertical="center" wrapText="1"/>
    </xf>
    <xf numFmtId="0" fontId="2" fillId="0" borderId="0" xfId="0" applyFont="1" applyAlignment="1" applyProtection="1">
      <alignment horizontal="center" vertical="center" wrapText="1"/>
    </xf>
    <xf numFmtId="0" fontId="3" fillId="8" borderId="10" xfId="0" applyFont="1" applyFill="1" applyBorder="1" applyAlignment="1" applyProtection="1">
      <alignment horizontal="center"/>
    </xf>
    <xf numFmtId="0" fontId="3" fillId="8" borderId="11" xfId="0" applyFont="1" applyFill="1" applyBorder="1" applyAlignment="1" applyProtection="1">
      <alignment horizontal="center"/>
    </xf>
    <xf numFmtId="0" fontId="3" fillId="7" borderId="10" xfId="0" applyFont="1" applyFill="1" applyBorder="1" applyAlignment="1" applyProtection="1">
      <alignment horizontal="center"/>
    </xf>
    <xf numFmtId="0" fontId="3" fillId="7" borderId="11" xfId="0" applyFont="1" applyFill="1" applyBorder="1" applyAlignment="1" applyProtection="1">
      <alignment horizontal="center"/>
    </xf>
    <xf numFmtId="0" fontId="5" fillId="5" borderId="7" xfId="0" applyFont="1" applyFill="1" applyBorder="1" applyAlignment="1" applyProtection="1">
      <alignment horizontal="center" vertical="center" wrapText="1"/>
    </xf>
    <xf numFmtId="0" fontId="5" fillId="5" borderId="8" xfId="0" applyFont="1" applyFill="1" applyBorder="1" applyAlignment="1" applyProtection="1">
      <alignment horizontal="center" vertical="center" wrapText="1"/>
    </xf>
    <xf numFmtId="0" fontId="5" fillId="5" borderId="9" xfId="0" applyFont="1" applyFill="1" applyBorder="1" applyAlignment="1" applyProtection="1">
      <alignment horizontal="center" vertical="center" wrapText="1"/>
    </xf>
    <xf numFmtId="177" fontId="3" fillId="6" borderId="1" xfId="0" applyNumberFormat="1" applyFont="1" applyFill="1" applyBorder="1" applyAlignment="1" applyProtection="1">
      <alignment horizontal="center" vertical="center"/>
    </xf>
    <xf numFmtId="177" fontId="3" fillId="6" borderId="6" xfId="0" applyNumberFormat="1" applyFont="1" applyFill="1" applyBorder="1" applyAlignment="1" applyProtection="1">
      <alignment horizontal="center" vertical="center"/>
    </xf>
    <xf numFmtId="0" fontId="3" fillId="6" borderId="5" xfId="0" applyFont="1" applyFill="1" applyBorder="1" applyAlignment="1" applyProtection="1">
      <alignment horizontal="center" vertical="center"/>
    </xf>
    <xf numFmtId="0" fontId="3" fillId="6" borderId="1" xfId="0" applyFont="1" applyFill="1" applyBorder="1" applyAlignment="1" applyProtection="1">
      <alignment horizontal="center" vertical="center"/>
    </xf>
    <xf numFmtId="0" fontId="0" fillId="0" borderId="0" xfId="0" applyAlignment="1" applyProtection="1">
      <alignment horizontal="left" vertical="center" wrapText="1"/>
    </xf>
  </cellXfs>
  <cellStyles count="2">
    <cellStyle name="一般" xfId="0" builtinId="0"/>
    <cellStyle name="超連結"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ychen/Desktop/&#21152;&#29677;&#36027;&#35336;&#31639;v1.4%20&#38515;&#386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說明頁"/>
      <sheetName val="月薪制加班費計算"/>
      <sheetName val="部分工時制加班費計算"/>
      <sheetName val="行事曆版"/>
      <sheetName val="公式"/>
    </sheetNames>
    <sheetDataSet>
      <sheetData sheetId="0"/>
      <sheetData sheetId="1"/>
      <sheetData sheetId="2"/>
      <sheetData sheetId="3"/>
      <sheetData sheetId="4">
        <row r="3">
          <cell r="O3" t="str">
            <v>工作日</v>
          </cell>
        </row>
        <row r="4">
          <cell r="O4" t="str">
            <v>休息日</v>
          </cell>
        </row>
        <row r="5">
          <cell r="O5" t="str">
            <v>例假日-非法出勤</v>
          </cell>
        </row>
        <row r="6">
          <cell r="O6" t="str">
            <v>例假日-合法出勤</v>
          </cell>
        </row>
        <row r="7">
          <cell r="O7" t="str">
            <v>國定假日</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hunderchun@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15"/>
  <sheetViews>
    <sheetView workbookViewId="0">
      <selection activeCell="C16" sqref="C16"/>
    </sheetView>
  </sheetViews>
  <sheetFormatPr defaultRowHeight="16.2" x14ac:dyDescent="0.3"/>
  <cols>
    <col min="1" max="1" width="2.77734375" customWidth="1"/>
    <col min="3" max="3" width="74.44140625" customWidth="1"/>
    <col min="5" max="5" width="10.77734375" customWidth="1"/>
    <col min="6" max="6" width="22.88671875" customWidth="1"/>
  </cols>
  <sheetData>
    <row r="1" spans="2:6" x14ac:dyDescent="0.3">
      <c r="E1" s="74" t="s">
        <v>49</v>
      </c>
      <c r="F1" s="74"/>
    </row>
    <row r="2" spans="2:6" ht="16.5" customHeight="1" x14ac:dyDescent="0.3">
      <c r="B2" s="75" t="s">
        <v>75</v>
      </c>
      <c r="C2" s="76"/>
      <c r="E2" s="26" t="s">
        <v>50</v>
      </c>
      <c r="F2" s="26" t="s">
        <v>51</v>
      </c>
    </row>
    <row r="3" spans="2:6" x14ac:dyDescent="0.3">
      <c r="B3" s="77"/>
      <c r="C3" s="78"/>
      <c r="E3" s="26" t="s">
        <v>52</v>
      </c>
      <c r="F3" s="45" t="s">
        <v>53</v>
      </c>
    </row>
    <row r="4" spans="2:6" ht="33.75" customHeight="1" x14ac:dyDescent="0.3">
      <c r="B4" s="79"/>
      <c r="C4" s="80"/>
      <c r="E4" s="46"/>
      <c r="F4" s="47"/>
    </row>
    <row r="5" spans="2:6" ht="7.5" customHeight="1" x14ac:dyDescent="0.3"/>
    <row r="6" spans="2:6" x14ac:dyDescent="0.3">
      <c r="B6" s="26" t="s">
        <v>54</v>
      </c>
      <c r="C6" s="67" t="s">
        <v>55</v>
      </c>
    </row>
    <row r="7" spans="2:6" x14ac:dyDescent="0.3">
      <c r="B7" s="26" t="s">
        <v>56</v>
      </c>
      <c r="C7" s="67" t="s">
        <v>57</v>
      </c>
    </row>
    <row r="8" spans="2:6" x14ac:dyDescent="0.3">
      <c r="B8" s="26" t="s">
        <v>58</v>
      </c>
      <c r="C8" s="67" t="s">
        <v>59</v>
      </c>
    </row>
    <row r="9" spans="2:6" x14ac:dyDescent="0.3">
      <c r="B9" s="26" t="s">
        <v>60</v>
      </c>
      <c r="C9" s="67" t="s">
        <v>61</v>
      </c>
    </row>
    <row r="10" spans="2:6" x14ac:dyDescent="0.3">
      <c r="B10" s="26" t="s">
        <v>62</v>
      </c>
      <c r="C10" s="67" t="s">
        <v>63</v>
      </c>
    </row>
    <row r="11" spans="2:6" ht="32.25" customHeight="1" x14ac:dyDescent="0.3">
      <c r="B11" s="66" t="s">
        <v>64</v>
      </c>
      <c r="C11" s="68" t="s">
        <v>65</v>
      </c>
    </row>
    <row r="12" spans="2:6" x14ac:dyDescent="0.3">
      <c r="B12" s="66" t="s">
        <v>67</v>
      </c>
      <c r="C12" s="68" t="s">
        <v>66</v>
      </c>
    </row>
    <row r="13" spans="2:6" x14ac:dyDescent="0.3">
      <c r="B13" s="66" t="s">
        <v>69</v>
      </c>
      <c r="C13" s="72" t="s">
        <v>70</v>
      </c>
    </row>
    <row r="14" spans="2:6" x14ac:dyDescent="0.3">
      <c r="B14" s="66" t="s">
        <v>76</v>
      </c>
      <c r="C14" s="72" t="s">
        <v>77</v>
      </c>
    </row>
    <row r="15" spans="2:6" x14ac:dyDescent="0.3">
      <c r="B15" s="73"/>
      <c r="C15" s="73"/>
    </row>
  </sheetData>
  <sheetProtection algorithmName="SHA-512" hashValue="S36j6UaTso86WzoRLQhN33YKVC2ebhfunCqpIR8RwkIY5ghWtBYDtcpkonhTUQb6RYnIzorFeZopm6njO7aBUQ==" saltValue="6N7m/gBZtW+UmVivVqVcMQ==" spinCount="100000" sheet="1" objects="1" scenarios="1"/>
  <mergeCells count="2">
    <mergeCell ref="E1:F1"/>
    <mergeCell ref="B2:C4"/>
  </mergeCells>
  <phoneticPr fontId="1" type="noConversion"/>
  <hyperlinks>
    <hyperlink ref="F3"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U26"/>
  <sheetViews>
    <sheetView workbookViewId="0">
      <selection activeCell="B3" sqref="B3"/>
    </sheetView>
  </sheetViews>
  <sheetFormatPr defaultColWidth="6.88671875" defaultRowHeight="15.6" x14ac:dyDescent="0.3"/>
  <cols>
    <col min="1" max="1" width="8.88671875" style="15" customWidth="1"/>
    <col min="2" max="2" width="7" style="16" bestFit="1" customWidth="1"/>
    <col min="3" max="3" width="7" style="15" bestFit="1" customWidth="1"/>
    <col min="4" max="4" width="8.44140625" style="15" bestFit="1" customWidth="1"/>
    <col min="5" max="7" width="7" style="3" bestFit="1" customWidth="1"/>
    <col min="8" max="8" width="8.44140625" style="3" bestFit="1" customWidth="1"/>
    <col min="9" max="11" width="7" style="3" bestFit="1" customWidth="1"/>
    <col min="12" max="12" width="8.44140625" style="3" bestFit="1" customWidth="1"/>
    <col min="13" max="15" width="7" style="3" bestFit="1" customWidth="1"/>
    <col min="16" max="16" width="8.44140625" style="3" bestFit="1" customWidth="1"/>
    <col min="17" max="17" width="7" style="3" customWidth="1"/>
    <col min="18" max="19" width="7" style="3" bestFit="1" customWidth="1"/>
    <col min="20" max="20" width="8.44140625" style="3" bestFit="1" customWidth="1"/>
    <col min="21" max="21" width="7" style="3" bestFit="1" customWidth="1"/>
    <col min="22" max="22" width="6.88671875" style="3"/>
    <col min="23" max="23" width="9" style="3" customWidth="1"/>
    <col min="24" max="24" width="10" style="3" customWidth="1"/>
    <col min="25" max="16384" width="6.88671875" style="3"/>
  </cols>
  <sheetData>
    <row r="1" spans="1:21" ht="24" customHeight="1" x14ac:dyDescent="0.3">
      <c r="A1" s="2" t="s">
        <v>28</v>
      </c>
      <c r="B1" s="87" t="s">
        <v>3</v>
      </c>
      <c r="C1" s="88"/>
      <c r="D1" s="88"/>
      <c r="E1" s="89"/>
      <c r="F1" s="81" t="s">
        <v>4</v>
      </c>
      <c r="G1" s="82"/>
      <c r="H1" s="82"/>
      <c r="I1" s="83"/>
      <c r="J1" s="81" t="s">
        <v>5</v>
      </c>
      <c r="K1" s="82"/>
      <c r="L1" s="82"/>
      <c r="M1" s="83"/>
      <c r="N1" s="81" t="s">
        <v>6</v>
      </c>
      <c r="O1" s="82"/>
      <c r="P1" s="82"/>
      <c r="Q1" s="83"/>
      <c r="R1" s="87" t="s">
        <v>25</v>
      </c>
      <c r="S1" s="88"/>
      <c r="T1" s="88"/>
      <c r="U1" s="89"/>
    </row>
    <row r="2" spans="1:21" ht="36.75" customHeight="1" x14ac:dyDescent="0.3">
      <c r="A2" s="4" t="s">
        <v>29</v>
      </c>
      <c r="B2" s="5" t="s">
        <v>7</v>
      </c>
      <c r="C2" s="6" t="s">
        <v>0</v>
      </c>
      <c r="D2" s="6" t="s">
        <v>1</v>
      </c>
      <c r="E2" s="7" t="s">
        <v>8</v>
      </c>
      <c r="F2" s="5" t="s">
        <v>7</v>
      </c>
      <c r="G2" s="6" t="s">
        <v>0</v>
      </c>
      <c r="H2" s="6" t="s">
        <v>1</v>
      </c>
      <c r="I2" s="7" t="s">
        <v>8</v>
      </c>
      <c r="J2" s="5" t="s">
        <v>7</v>
      </c>
      <c r="K2" s="6" t="s">
        <v>0</v>
      </c>
      <c r="L2" s="6" t="s">
        <v>1</v>
      </c>
      <c r="M2" s="7" t="s">
        <v>8</v>
      </c>
      <c r="N2" s="5" t="s">
        <v>7</v>
      </c>
      <c r="O2" s="6" t="s">
        <v>0</v>
      </c>
      <c r="P2" s="6" t="s">
        <v>1</v>
      </c>
      <c r="Q2" s="7" t="s">
        <v>8</v>
      </c>
      <c r="R2" s="5" t="s">
        <v>7</v>
      </c>
      <c r="S2" s="6" t="s">
        <v>0</v>
      </c>
      <c r="T2" s="6" t="s">
        <v>1</v>
      </c>
      <c r="U2" s="7" t="s">
        <v>8</v>
      </c>
    </row>
    <row r="3" spans="1:21" x14ac:dyDescent="0.3">
      <c r="A3" s="100" t="s">
        <v>12</v>
      </c>
      <c r="B3" s="8">
        <v>1.3333333333333333</v>
      </c>
      <c r="C3" s="9">
        <v>1</v>
      </c>
      <c r="D3" s="10">
        <f>$H$21*B3*$E$3</f>
        <v>0</v>
      </c>
      <c r="E3" s="69"/>
      <c r="F3" s="8">
        <v>1</v>
      </c>
      <c r="G3" s="9">
        <v>1</v>
      </c>
      <c r="H3" s="11">
        <f t="shared" ref="H3:H10" si="0">$H$21*F3*$I$3</f>
        <v>0</v>
      </c>
      <c r="I3" s="90"/>
      <c r="J3" s="8">
        <v>1</v>
      </c>
      <c r="K3" s="9">
        <v>1</v>
      </c>
      <c r="L3" s="11">
        <f t="shared" ref="L3:L10" si="1">$H$21*J3*$M$3</f>
        <v>0</v>
      </c>
      <c r="M3" s="90"/>
      <c r="N3" s="8">
        <v>1</v>
      </c>
      <c r="O3" s="9">
        <v>1</v>
      </c>
      <c r="P3" s="11">
        <f t="shared" ref="P3:P10" si="2">$H$21*N3*$Q$3</f>
        <v>0</v>
      </c>
      <c r="Q3" s="90"/>
      <c r="R3" s="8">
        <v>0</v>
      </c>
      <c r="S3" s="9">
        <v>1</v>
      </c>
      <c r="T3" s="12">
        <f>$H$21*R3*$U$3</f>
        <v>0</v>
      </c>
      <c r="U3" s="23"/>
    </row>
    <row r="4" spans="1:21" x14ac:dyDescent="0.3">
      <c r="A4" s="100"/>
      <c r="B4" s="8">
        <v>1.3333333333333333</v>
      </c>
      <c r="C4" s="9">
        <v>2</v>
      </c>
      <c r="D4" s="10">
        <f>$H$21*B4*$E$4</f>
        <v>0</v>
      </c>
      <c r="E4" s="69"/>
      <c r="F4" s="8">
        <v>1</v>
      </c>
      <c r="G4" s="9">
        <v>2</v>
      </c>
      <c r="H4" s="11">
        <f t="shared" si="0"/>
        <v>0</v>
      </c>
      <c r="I4" s="90"/>
      <c r="J4" s="8">
        <v>1</v>
      </c>
      <c r="K4" s="9">
        <v>2</v>
      </c>
      <c r="L4" s="11">
        <f t="shared" si="1"/>
        <v>0</v>
      </c>
      <c r="M4" s="90"/>
      <c r="N4" s="8">
        <v>1</v>
      </c>
      <c r="O4" s="9">
        <v>2</v>
      </c>
      <c r="P4" s="11">
        <f t="shared" si="2"/>
        <v>0</v>
      </c>
      <c r="Q4" s="90"/>
      <c r="R4" s="8">
        <v>0</v>
      </c>
      <c r="S4" s="9">
        <v>2</v>
      </c>
      <c r="T4" s="12">
        <f>$H$21*R4*$U$4</f>
        <v>0</v>
      </c>
      <c r="U4" s="23"/>
    </row>
    <row r="5" spans="1:21" x14ac:dyDescent="0.3">
      <c r="A5" s="100"/>
      <c r="B5" s="8">
        <v>1.6666666666666667</v>
      </c>
      <c r="C5" s="9">
        <v>3</v>
      </c>
      <c r="D5" s="10">
        <f>$H$21*B5*$E$5</f>
        <v>0</v>
      </c>
      <c r="E5" s="69"/>
      <c r="F5" s="8">
        <v>1</v>
      </c>
      <c r="G5" s="9">
        <v>3</v>
      </c>
      <c r="H5" s="11">
        <f t="shared" si="0"/>
        <v>0</v>
      </c>
      <c r="I5" s="90"/>
      <c r="J5" s="8">
        <v>1</v>
      </c>
      <c r="K5" s="9">
        <v>3</v>
      </c>
      <c r="L5" s="11">
        <f t="shared" si="1"/>
        <v>0</v>
      </c>
      <c r="M5" s="90"/>
      <c r="N5" s="8">
        <v>1</v>
      </c>
      <c r="O5" s="9">
        <v>3</v>
      </c>
      <c r="P5" s="11">
        <f t="shared" si="2"/>
        <v>0</v>
      </c>
      <c r="Q5" s="90"/>
      <c r="R5" s="8">
        <v>0</v>
      </c>
      <c r="S5" s="9">
        <v>3</v>
      </c>
      <c r="T5" s="12">
        <f>$H$21*R5*$U$5</f>
        <v>0</v>
      </c>
      <c r="U5" s="23"/>
    </row>
    <row r="6" spans="1:21" x14ac:dyDescent="0.3">
      <c r="A6" s="100"/>
      <c r="B6" s="8">
        <v>1.6666666666666667</v>
      </c>
      <c r="C6" s="9">
        <v>4</v>
      </c>
      <c r="D6" s="10">
        <f>$H$21*B6*$E$6</f>
        <v>0</v>
      </c>
      <c r="E6" s="69"/>
      <c r="F6" s="8">
        <v>1</v>
      </c>
      <c r="G6" s="9">
        <v>4</v>
      </c>
      <c r="H6" s="11">
        <f t="shared" si="0"/>
        <v>0</v>
      </c>
      <c r="I6" s="90"/>
      <c r="J6" s="8">
        <v>1</v>
      </c>
      <c r="K6" s="9">
        <v>4</v>
      </c>
      <c r="L6" s="11">
        <f t="shared" si="1"/>
        <v>0</v>
      </c>
      <c r="M6" s="90"/>
      <c r="N6" s="8">
        <v>1</v>
      </c>
      <c r="O6" s="9">
        <v>4</v>
      </c>
      <c r="P6" s="11">
        <f t="shared" si="2"/>
        <v>0</v>
      </c>
      <c r="Q6" s="90"/>
      <c r="R6" s="8">
        <v>0</v>
      </c>
      <c r="S6" s="9">
        <v>4</v>
      </c>
      <c r="T6" s="12">
        <f>$H$21*R6*$U$6</f>
        <v>0</v>
      </c>
      <c r="U6" s="23"/>
    </row>
    <row r="7" spans="1:21" x14ac:dyDescent="0.3">
      <c r="A7" s="100"/>
      <c r="B7" s="8">
        <v>1.6666666666666667</v>
      </c>
      <c r="C7" s="9">
        <v>5</v>
      </c>
      <c r="D7" s="10">
        <f>$H$21*B7*$E$7</f>
        <v>0</v>
      </c>
      <c r="E7" s="69"/>
      <c r="F7" s="8">
        <v>1</v>
      </c>
      <c r="G7" s="9">
        <v>5</v>
      </c>
      <c r="H7" s="11">
        <f t="shared" si="0"/>
        <v>0</v>
      </c>
      <c r="I7" s="90"/>
      <c r="J7" s="8">
        <v>1</v>
      </c>
      <c r="K7" s="9">
        <v>5</v>
      </c>
      <c r="L7" s="11">
        <f t="shared" si="1"/>
        <v>0</v>
      </c>
      <c r="M7" s="90"/>
      <c r="N7" s="8">
        <v>1</v>
      </c>
      <c r="O7" s="9">
        <v>5</v>
      </c>
      <c r="P7" s="11">
        <f t="shared" si="2"/>
        <v>0</v>
      </c>
      <c r="Q7" s="90"/>
      <c r="R7" s="8">
        <v>0</v>
      </c>
      <c r="S7" s="9">
        <v>5</v>
      </c>
      <c r="T7" s="12">
        <f>$H$21*R7*$U$7</f>
        <v>0</v>
      </c>
      <c r="U7" s="23"/>
    </row>
    <row r="8" spans="1:21" x14ac:dyDescent="0.3">
      <c r="A8" s="100"/>
      <c r="B8" s="8">
        <v>1.6666666666666667</v>
      </c>
      <c r="C8" s="9">
        <v>6</v>
      </c>
      <c r="D8" s="10">
        <f>$H$21*B8*$E$8</f>
        <v>0</v>
      </c>
      <c r="E8" s="69"/>
      <c r="F8" s="8">
        <v>1</v>
      </c>
      <c r="G8" s="9">
        <v>6</v>
      </c>
      <c r="H8" s="11">
        <f t="shared" si="0"/>
        <v>0</v>
      </c>
      <c r="I8" s="90"/>
      <c r="J8" s="8">
        <v>1</v>
      </c>
      <c r="K8" s="9">
        <v>6</v>
      </c>
      <c r="L8" s="11">
        <f t="shared" si="1"/>
        <v>0</v>
      </c>
      <c r="M8" s="90"/>
      <c r="N8" s="8">
        <v>1</v>
      </c>
      <c r="O8" s="9">
        <v>6</v>
      </c>
      <c r="P8" s="11">
        <f t="shared" si="2"/>
        <v>0</v>
      </c>
      <c r="Q8" s="90"/>
      <c r="R8" s="8">
        <v>0</v>
      </c>
      <c r="S8" s="9">
        <v>6</v>
      </c>
      <c r="T8" s="12">
        <f>$H$21*R8*$U$8</f>
        <v>0</v>
      </c>
      <c r="U8" s="23"/>
    </row>
    <row r="9" spans="1:21" x14ac:dyDescent="0.3">
      <c r="A9" s="100"/>
      <c r="B9" s="8">
        <v>1.6666666666666667</v>
      </c>
      <c r="C9" s="9">
        <v>7</v>
      </c>
      <c r="D9" s="10">
        <f>$H$21*B9*$E$9</f>
        <v>0</v>
      </c>
      <c r="E9" s="69"/>
      <c r="F9" s="8">
        <v>1</v>
      </c>
      <c r="G9" s="9">
        <v>7</v>
      </c>
      <c r="H9" s="11">
        <f t="shared" si="0"/>
        <v>0</v>
      </c>
      <c r="I9" s="90"/>
      <c r="J9" s="8">
        <v>1</v>
      </c>
      <c r="K9" s="9">
        <v>7</v>
      </c>
      <c r="L9" s="11">
        <f t="shared" si="1"/>
        <v>0</v>
      </c>
      <c r="M9" s="90"/>
      <c r="N9" s="8">
        <v>1</v>
      </c>
      <c r="O9" s="9">
        <v>7</v>
      </c>
      <c r="P9" s="11">
        <f t="shared" si="2"/>
        <v>0</v>
      </c>
      <c r="Q9" s="90"/>
      <c r="R9" s="8">
        <v>0</v>
      </c>
      <c r="S9" s="9">
        <v>7</v>
      </c>
      <c r="T9" s="12">
        <f>$H$21*R9*$U$9</f>
        <v>0</v>
      </c>
      <c r="U9" s="23"/>
    </row>
    <row r="10" spans="1:21" x14ac:dyDescent="0.3">
      <c r="A10" s="100"/>
      <c r="B10" s="8">
        <v>1.6666666666666667</v>
      </c>
      <c r="C10" s="9">
        <v>8</v>
      </c>
      <c r="D10" s="10">
        <f>$H$21*B10*$E$10</f>
        <v>0</v>
      </c>
      <c r="E10" s="69"/>
      <c r="F10" s="8">
        <v>1</v>
      </c>
      <c r="G10" s="9">
        <v>8</v>
      </c>
      <c r="H10" s="11">
        <f t="shared" si="0"/>
        <v>0</v>
      </c>
      <c r="I10" s="90"/>
      <c r="J10" s="8">
        <v>1</v>
      </c>
      <c r="K10" s="9">
        <v>8</v>
      </c>
      <c r="L10" s="11">
        <f t="shared" si="1"/>
        <v>0</v>
      </c>
      <c r="M10" s="90"/>
      <c r="N10" s="8">
        <v>1</v>
      </c>
      <c r="O10" s="9">
        <v>8</v>
      </c>
      <c r="P10" s="11">
        <f t="shared" si="2"/>
        <v>0</v>
      </c>
      <c r="Q10" s="90"/>
      <c r="R10" s="8">
        <v>0</v>
      </c>
      <c r="S10" s="9">
        <v>8</v>
      </c>
      <c r="T10" s="12">
        <f>$H$21*R10*$U$10</f>
        <v>0</v>
      </c>
      <c r="U10" s="23"/>
    </row>
    <row r="11" spans="1:21" x14ac:dyDescent="0.3">
      <c r="A11" s="98" t="s">
        <v>13</v>
      </c>
      <c r="B11" s="8">
        <v>2.6666666666666701</v>
      </c>
      <c r="C11" s="9">
        <v>9</v>
      </c>
      <c r="D11" s="10">
        <f>$H$21*B11*$E$11</f>
        <v>0</v>
      </c>
      <c r="E11" s="69"/>
      <c r="F11" s="8">
        <v>1.3333333333333333</v>
      </c>
      <c r="G11" s="9">
        <v>9</v>
      </c>
      <c r="H11" s="10">
        <f>$H$21*F11*$I$11</f>
        <v>0</v>
      </c>
      <c r="I11" s="23"/>
      <c r="J11" s="8">
        <v>2</v>
      </c>
      <c r="K11" s="9">
        <v>9</v>
      </c>
      <c r="L11" s="11">
        <f>$H$21*J11*$M$11</f>
        <v>0</v>
      </c>
      <c r="M11" s="23"/>
      <c r="N11" s="8">
        <v>1.3333333333333333</v>
      </c>
      <c r="O11" s="9">
        <v>9</v>
      </c>
      <c r="P11" s="10">
        <f>$H$21*N11*$Q$11</f>
        <v>0</v>
      </c>
      <c r="Q11" s="23"/>
      <c r="R11" s="8">
        <v>1.3333333333333333</v>
      </c>
      <c r="S11" s="9">
        <v>9</v>
      </c>
      <c r="T11" s="10">
        <f>$H$21*R11*$U$11</f>
        <v>0</v>
      </c>
      <c r="U11" s="23"/>
    </row>
    <row r="12" spans="1:21" x14ac:dyDescent="0.3">
      <c r="A12" s="98"/>
      <c r="B12" s="8">
        <v>2.6666666666666701</v>
      </c>
      <c r="C12" s="9">
        <v>10</v>
      </c>
      <c r="D12" s="10">
        <f>$H$21*B12*$E$12</f>
        <v>0</v>
      </c>
      <c r="E12" s="69"/>
      <c r="F12" s="8">
        <v>1.3333333333333333</v>
      </c>
      <c r="G12" s="9">
        <v>10</v>
      </c>
      <c r="H12" s="10">
        <f>$H$21*F12*$I$12</f>
        <v>0</v>
      </c>
      <c r="I12" s="23"/>
      <c r="J12" s="8">
        <v>2</v>
      </c>
      <c r="K12" s="9">
        <v>10</v>
      </c>
      <c r="L12" s="11">
        <f>$H$21*J12*$M$12</f>
        <v>0</v>
      </c>
      <c r="M12" s="23"/>
      <c r="N12" s="8">
        <v>1.3333333333333333</v>
      </c>
      <c r="O12" s="9">
        <v>10</v>
      </c>
      <c r="P12" s="10">
        <f>$H$21*N12*$Q$12</f>
        <v>0</v>
      </c>
      <c r="Q12" s="23"/>
      <c r="R12" s="8">
        <v>1.3333333333333333</v>
      </c>
      <c r="S12" s="9">
        <v>10</v>
      </c>
      <c r="T12" s="10">
        <f>$H$21*R12*$U$12</f>
        <v>0</v>
      </c>
      <c r="U12" s="23"/>
    </row>
    <row r="13" spans="1:21" x14ac:dyDescent="0.3">
      <c r="A13" s="98"/>
      <c r="B13" s="8">
        <v>2.6666666666666701</v>
      </c>
      <c r="C13" s="9">
        <v>11</v>
      </c>
      <c r="D13" s="10">
        <f>$H$21*B13*$E$13</f>
        <v>0</v>
      </c>
      <c r="E13" s="69"/>
      <c r="F13" s="8">
        <v>1.6666666666666701</v>
      </c>
      <c r="G13" s="9">
        <v>11</v>
      </c>
      <c r="H13" s="10">
        <f>$H$21*F13*$I$13</f>
        <v>0</v>
      </c>
      <c r="I13" s="23"/>
      <c r="J13" s="8">
        <v>2</v>
      </c>
      <c r="K13" s="9">
        <v>11</v>
      </c>
      <c r="L13" s="11">
        <f>$H$21*J13*$M$13</f>
        <v>0</v>
      </c>
      <c r="M13" s="23"/>
      <c r="N13" s="8">
        <v>1.6666666666666701</v>
      </c>
      <c r="O13" s="9">
        <v>11</v>
      </c>
      <c r="P13" s="10">
        <f>$H$21*N13*$Q$13</f>
        <v>0</v>
      </c>
      <c r="Q13" s="23"/>
      <c r="R13" s="8">
        <v>1.6666666666666701</v>
      </c>
      <c r="S13" s="9">
        <v>11</v>
      </c>
      <c r="T13" s="10">
        <f>$H$21*R13*$U$13</f>
        <v>0</v>
      </c>
      <c r="U13" s="23"/>
    </row>
    <row r="14" spans="1:21" x14ac:dyDescent="0.3">
      <c r="A14" s="98"/>
      <c r="B14" s="8">
        <v>2.6666666666666701</v>
      </c>
      <c r="C14" s="9">
        <v>12</v>
      </c>
      <c r="D14" s="10">
        <f>$H$21*B14*$E$14</f>
        <v>0</v>
      </c>
      <c r="E14" s="69"/>
      <c r="F14" s="8">
        <v>1.6666666666666701</v>
      </c>
      <c r="G14" s="9">
        <v>12</v>
      </c>
      <c r="H14" s="10">
        <f>$H$21*F14*$I$14</f>
        <v>0</v>
      </c>
      <c r="I14" s="23"/>
      <c r="J14" s="8">
        <v>2</v>
      </c>
      <c r="K14" s="9">
        <v>12</v>
      </c>
      <c r="L14" s="11">
        <f>$H$21*J14*$M$14</f>
        <v>0</v>
      </c>
      <c r="M14" s="23"/>
      <c r="N14" s="8">
        <v>1.6666666666666701</v>
      </c>
      <c r="O14" s="9">
        <v>12</v>
      </c>
      <c r="P14" s="10">
        <f>$H$21*N14*$Q$14</f>
        <v>0</v>
      </c>
      <c r="Q14" s="23"/>
      <c r="R14" s="8">
        <v>1.6666666666666701</v>
      </c>
      <c r="S14" s="9">
        <v>12</v>
      </c>
      <c r="T14" s="10">
        <f>$H$21*R14*$U$14</f>
        <v>0</v>
      </c>
      <c r="U14" s="23"/>
    </row>
    <row r="15" spans="1:21" ht="16.2" thickBot="1" x14ac:dyDescent="0.35">
      <c r="A15" s="99"/>
      <c r="B15" s="91" t="s">
        <v>2</v>
      </c>
      <c r="C15" s="92"/>
      <c r="D15" s="93">
        <f>SUM(D3:D14)</f>
        <v>0</v>
      </c>
      <c r="E15" s="94"/>
      <c r="F15" s="91" t="s">
        <v>2</v>
      </c>
      <c r="G15" s="92"/>
      <c r="H15" s="93">
        <f>SUM(H3:H14)</f>
        <v>0</v>
      </c>
      <c r="I15" s="94"/>
      <c r="J15" s="91" t="s">
        <v>2</v>
      </c>
      <c r="K15" s="92"/>
      <c r="L15" s="93">
        <f>SUM(L3:L14)</f>
        <v>0</v>
      </c>
      <c r="M15" s="94"/>
      <c r="N15" s="91" t="s">
        <v>2</v>
      </c>
      <c r="O15" s="92"/>
      <c r="P15" s="93">
        <f>SUM(P3:P14)</f>
        <v>0</v>
      </c>
      <c r="Q15" s="94"/>
      <c r="R15" s="91" t="s">
        <v>2</v>
      </c>
      <c r="S15" s="92"/>
      <c r="T15" s="93">
        <f>SUM(T3:T14)</f>
        <v>0</v>
      </c>
      <c r="U15" s="94"/>
    </row>
    <row r="16" spans="1:21" ht="8.25" customHeight="1" thickBot="1" x14ac:dyDescent="0.35">
      <c r="A16" s="95"/>
      <c r="B16" s="96"/>
      <c r="C16" s="96"/>
      <c r="D16" s="96"/>
      <c r="E16" s="96"/>
      <c r="F16" s="96"/>
      <c r="G16" s="96"/>
      <c r="H16" s="96"/>
      <c r="I16" s="96"/>
      <c r="J16" s="96"/>
      <c r="K16" s="96"/>
      <c r="L16" s="96"/>
      <c r="M16" s="96"/>
      <c r="N16" s="96"/>
      <c r="O16" s="96"/>
      <c r="P16" s="96"/>
      <c r="Q16" s="96"/>
      <c r="R16" s="96"/>
      <c r="S16" s="96"/>
      <c r="T16" s="96"/>
      <c r="U16" s="97"/>
    </row>
    <row r="17" spans="1:21" ht="44.25" customHeight="1" x14ac:dyDescent="0.3">
      <c r="A17" s="13" t="s">
        <v>17</v>
      </c>
      <c r="B17" s="84" t="s">
        <v>72</v>
      </c>
      <c r="C17" s="85"/>
      <c r="D17" s="85"/>
      <c r="E17" s="86"/>
      <c r="F17" s="84" t="s">
        <v>32</v>
      </c>
      <c r="G17" s="85"/>
      <c r="H17" s="85"/>
      <c r="I17" s="86"/>
      <c r="J17" s="84" t="s">
        <v>10</v>
      </c>
      <c r="K17" s="85"/>
      <c r="L17" s="85"/>
      <c r="M17" s="86"/>
      <c r="N17" s="84" t="s">
        <v>11</v>
      </c>
      <c r="O17" s="85"/>
      <c r="P17" s="85"/>
      <c r="Q17" s="86"/>
      <c r="R17" s="84"/>
      <c r="S17" s="85"/>
      <c r="T17" s="85"/>
      <c r="U17" s="86"/>
    </row>
    <row r="18" spans="1:21" ht="96" customHeight="1" thickBot="1" x14ac:dyDescent="0.35">
      <c r="A18" s="14" t="s">
        <v>36</v>
      </c>
      <c r="B18" s="103" t="s">
        <v>22</v>
      </c>
      <c r="C18" s="104"/>
      <c r="D18" s="104"/>
      <c r="E18" s="105"/>
      <c r="F18" s="103" t="s">
        <v>24</v>
      </c>
      <c r="G18" s="104"/>
      <c r="H18" s="104"/>
      <c r="I18" s="105"/>
      <c r="J18" s="103" t="s">
        <v>23</v>
      </c>
      <c r="K18" s="104"/>
      <c r="L18" s="104"/>
      <c r="M18" s="105"/>
      <c r="N18" s="103" t="s">
        <v>21</v>
      </c>
      <c r="O18" s="104"/>
      <c r="P18" s="104"/>
      <c r="Q18" s="105"/>
      <c r="R18" s="103" t="s">
        <v>74</v>
      </c>
      <c r="S18" s="104"/>
      <c r="T18" s="104"/>
      <c r="U18" s="105"/>
    </row>
    <row r="19" spans="1:21" ht="9.75" customHeight="1" x14ac:dyDescent="0.3"/>
    <row r="20" spans="1:21" ht="16.5" customHeight="1" x14ac:dyDescent="0.3">
      <c r="C20" s="101" t="s">
        <v>20</v>
      </c>
      <c r="D20" s="22">
        <v>0</v>
      </c>
      <c r="G20" s="17" t="s">
        <v>14</v>
      </c>
      <c r="H20" s="1">
        <v>36000</v>
      </c>
      <c r="J20" s="18"/>
      <c r="O20" s="109" t="s">
        <v>26</v>
      </c>
      <c r="P20" s="110"/>
    </row>
    <row r="21" spans="1:21" x14ac:dyDescent="0.3">
      <c r="C21" s="102"/>
      <c r="D21" s="22">
        <v>1</v>
      </c>
      <c r="G21" s="17" t="s">
        <v>15</v>
      </c>
      <c r="H21" s="17">
        <f>H20/240</f>
        <v>150</v>
      </c>
      <c r="J21" s="18" t="s">
        <v>16</v>
      </c>
      <c r="O21" s="107" t="s">
        <v>27</v>
      </c>
      <c r="P21" s="108"/>
    </row>
    <row r="22" spans="1:21" ht="16.5" customHeight="1" x14ac:dyDescent="0.3">
      <c r="C22" s="102"/>
      <c r="D22" s="22">
        <v>0.5</v>
      </c>
      <c r="G22" s="106" t="s">
        <v>73</v>
      </c>
      <c r="H22" s="106"/>
      <c r="I22" s="106"/>
      <c r="J22" s="106"/>
      <c r="K22" s="106"/>
      <c r="L22" s="106"/>
      <c r="M22" s="106"/>
    </row>
    <row r="23" spans="1:21" x14ac:dyDescent="0.3">
      <c r="G23" s="106"/>
      <c r="H23" s="106"/>
      <c r="I23" s="106"/>
      <c r="J23" s="106"/>
      <c r="K23" s="106"/>
      <c r="L23" s="106"/>
      <c r="M23" s="106"/>
    </row>
    <row r="24" spans="1:21" x14ac:dyDescent="0.3">
      <c r="G24" s="106"/>
      <c r="H24" s="106"/>
      <c r="I24" s="106"/>
      <c r="J24" s="106"/>
      <c r="K24" s="106"/>
      <c r="L24" s="106"/>
      <c r="M24" s="106"/>
    </row>
    <row r="25" spans="1:21" x14ac:dyDescent="0.3">
      <c r="G25" s="106"/>
      <c r="H25" s="106"/>
      <c r="I25" s="106"/>
      <c r="J25" s="106"/>
      <c r="K25" s="106"/>
      <c r="L25" s="106"/>
      <c r="M25" s="106"/>
    </row>
    <row r="26" spans="1:21" x14ac:dyDescent="0.3">
      <c r="G26" s="106"/>
      <c r="H26" s="106"/>
      <c r="I26" s="106"/>
      <c r="J26" s="106"/>
      <c r="K26" s="106"/>
      <c r="L26" s="106"/>
      <c r="M26" s="106"/>
    </row>
  </sheetData>
  <sheetProtection password="C621" sheet="1" objects="1" scenarios="1"/>
  <mergeCells count="35">
    <mergeCell ref="C20:C22"/>
    <mergeCell ref="R17:U17"/>
    <mergeCell ref="B17:E17"/>
    <mergeCell ref="B18:E18"/>
    <mergeCell ref="F18:I18"/>
    <mergeCell ref="J18:M18"/>
    <mergeCell ref="N18:Q18"/>
    <mergeCell ref="R18:U18"/>
    <mergeCell ref="G22:M26"/>
    <mergeCell ref="O21:P21"/>
    <mergeCell ref="O20:P20"/>
    <mergeCell ref="F17:I17"/>
    <mergeCell ref="J17:M17"/>
    <mergeCell ref="F15:G15"/>
    <mergeCell ref="H15:I15"/>
    <mergeCell ref="F1:I1"/>
    <mergeCell ref="I3:I10"/>
    <mergeCell ref="B15:C15"/>
    <mergeCell ref="D15:E15"/>
    <mergeCell ref="N1:Q1"/>
    <mergeCell ref="N17:Q17"/>
    <mergeCell ref="R1:U1"/>
    <mergeCell ref="J1:M1"/>
    <mergeCell ref="M3:M10"/>
    <mergeCell ref="R15:S15"/>
    <mergeCell ref="T15:U15"/>
    <mergeCell ref="N15:O15"/>
    <mergeCell ref="A16:U16"/>
    <mergeCell ref="Q3:Q10"/>
    <mergeCell ref="P15:Q15"/>
    <mergeCell ref="A11:A15"/>
    <mergeCell ref="A3:A10"/>
    <mergeCell ref="L15:M15"/>
    <mergeCell ref="J15:K15"/>
    <mergeCell ref="B1:E1"/>
  </mergeCells>
  <phoneticPr fontId="1" type="noConversion"/>
  <dataValidations count="2">
    <dataValidation type="list" allowBlank="1" showInputMessage="1" showErrorMessage="1" sqref="U3:U14 M11:M14 I11:I14 Q11:Q14 E3:E14" xr:uid="{00000000-0002-0000-0100-000000000000}">
      <formula1>$D$20:$D$22</formula1>
    </dataValidation>
    <dataValidation type="list" allowBlank="1" showInputMessage="1" showErrorMessage="1" sqref="Q3:Q10 I3:I10 M3:M10" xr:uid="{00000000-0002-0000-0100-000001000000}">
      <formula1>$D$20:$D$21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Z21"/>
  <sheetViews>
    <sheetView zoomScale="85" zoomScaleNormal="85" workbookViewId="0">
      <selection activeCell="I23" sqref="I23"/>
    </sheetView>
  </sheetViews>
  <sheetFormatPr defaultColWidth="6.88671875" defaultRowHeight="15.6" x14ac:dyDescent="0.3"/>
  <cols>
    <col min="1" max="1" width="8.88671875" style="15" customWidth="1"/>
    <col min="2" max="2" width="7" style="16" bestFit="1" customWidth="1"/>
    <col min="3" max="3" width="7" style="15" bestFit="1" customWidth="1"/>
    <col min="4" max="4" width="7" style="15" customWidth="1"/>
    <col min="5" max="5" width="8.44140625" style="15" bestFit="1" customWidth="1"/>
    <col min="6" max="8" width="7" style="3" bestFit="1" customWidth="1"/>
    <col min="9" max="9" width="8.88671875" style="3" customWidth="1"/>
    <col min="10" max="10" width="8.44140625" style="3" bestFit="1" customWidth="1"/>
    <col min="11" max="13" width="7" style="3" bestFit="1" customWidth="1"/>
    <col min="14" max="14" width="7" style="3" customWidth="1"/>
    <col min="15" max="15" width="8.44140625" style="3" bestFit="1" customWidth="1"/>
    <col min="16" max="18" width="7" style="3" bestFit="1" customWidth="1"/>
    <col min="19" max="19" width="7" style="3" customWidth="1"/>
    <col min="20" max="20" width="8.44140625" style="3" bestFit="1" customWidth="1"/>
    <col min="21" max="23" width="7" style="3" bestFit="1" customWidth="1"/>
    <col min="24" max="24" width="7" style="3" customWidth="1"/>
    <col min="25" max="25" width="8.44140625" style="3" bestFit="1" customWidth="1"/>
    <col min="26" max="26" width="7" style="3" bestFit="1" customWidth="1"/>
    <col min="27" max="27" width="6.88671875" style="3"/>
    <col min="28" max="28" width="9" style="3" customWidth="1"/>
    <col min="29" max="29" width="10" style="3" customWidth="1"/>
    <col min="30" max="16384" width="6.88671875" style="3"/>
  </cols>
  <sheetData>
    <row r="1" spans="1:26" ht="24" customHeight="1" x14ac:dyDescent="0.3">
      <c r="A1" s="2" t="s">
        <v>30</v>
      </c>
      <c r="B1" s="87" t="s">
        <v>3</v>
      </c>
      <c r="C1" s="88"/>
      <c r="D1" s="88"/>
      <c r="E1" s="88"/>
      <c r="F1" s="89"/>
      <c r="G1" s="81" t="s">
        <v>4</v>
      </c>
      <c r="H1" s="82"/>
      <c r="I1" s="82"/>
      <c r="J1" s="82"/>
      <c r="K1" s="83"/>
      <c r="L1" s="81" t="s">
        <v>5</v>
      </c>
      <c r="M1" s="82"/>
      <c r="N1" s="82"/>
      <c r="O1" s="82"/>
      <c r="P1" s="83"/>
      <c r="Q1" s="81" t="s">
        <v>6</v>
      </c>
      <c r="R1" s="82"/>
      <c r="S1" s="82"/>
      <c r="T1" s="82"/>
      <c r="U1" s="83"/>
      <c r="V1" s="87" t="s">
        <v>9</v>
      </c>
      <c r="W1" s="88"/>
      <c r="X1" s="88"/>
      <c r="Y1" s="88"/>
      <c r="Z1" s="89"/>
    </row>
    <row r="2" spans="1:26" ht="36.75" customHeight="1" x14ac:dyDescent="0.3">
      <c r="A2" s="4" t="s">
        <v>31</v>
      </c>
      <c r="B2" s="5" t="s">
        <v>7</v>
      </c>
      <c r="C2" s="6" t="s">
        <v>0</v>
      </c>
      <c r="D2" s="6" t="s">
        <v>18</v>
      </c>
      <c r="E2" s="6" t="s">
        <v>1</v>
      </c>
      <c r="F2" s="7" t="s">
        <v>8</v>
      </c>
      <c r="G2" s="5" t="s">
        <v>7</v>
      </c>
      <c r="H2" s="6" t="s">
        <v>0</v>
      </c>
      <c r="I2" s="6" t="s">
        <v>18</v>
      </c>
      <c r="J2" s="6" t="s">
        <v>1</v>
      </c>
      <c r="K2" s="7" t="s">
        <v>8</v>
      </c>
      <c r="L2" s="5" t="s">
        <v>7</v>
      </c>
      <c r="M2" s="6" t="s">
        <v>0</v>
      </c>
      <c r="N2" s="6" t="s">
        <v>18</v>
      </c>
      <c r="O2" s="6" t="s">
        <v>1</v>
      </c>
      <c r="P2" s="7" t="s">
        <v>8</v>
      </c>
      <c r="Q2" s="5" t="s">
        <v>7</v>
      </c>
      <c r="R2" s="6" t="s">
        <v>0</v>
      </c>
      <c r="S2" s="6" t="s">
        <v>18</v>
      </c>
      <c r="T2" s="6" t="s">
        <v>1</v>
      </c>
      <c r="U2" s="7" t="s">
        <v>8</v>
      </c>
      <c r="V2" s="5" t="s">
        <v>7</v>
      </c>
      <c r="W2" s="6" t="s">
        <v>0</v>
      </c>
      <c r="X2" s="6" t="s">
        <v>18</v>
      </c>
      <c r="Y2" s="6" t="s">
        <v>1</v>
      </c>
      <c r="Z2" s="7" t="s">
        <v>8</v>
      </c>
    </row>
    <row r="3" spans="1:26" x14ac:dyDescent="0.3">
      <c r="A3" s="100" t="s">
        <v>12</v>
      </c>
      <c r="B3" s="8">
        <v>1.3333333333333333</v>
      </c>
      <c r="C3" s="9">
        <v>1</v>
      </c>
      <c r="D3" s="9">
        <v>0</v>
      </c>
      <c r="E3" s="12">
        <f>$I$19*B3*$F$3</f>
        <v>0</v>
      </c>
      <c r="F3" s="69"/>
      <c r="G3" s="70">
        <v>1</v>
      </c>
      <c r="H3" s="9">
        <v>1</v>
      </c>
      <c r="I3" s="12">
        <v>0</v>
      </c>
      <c r="J3" s="12">
        <f>$I$19*G3*$K$3</f>
        <v>0</v>
      </c>
      <c r="K3" s="23"/>
      <c r="L3" s="8">
        <v>1</v>
      </c>
      <c r="M3" s="9">
        <v>1</v>
      </c>
      <c r="N3" s="9">
        <v>0</v>
      </c>
      <c r="O3" s="12">
        <f>$I$19*L3*$P3</f>
        <v>0</v>
      </c>
      <c r="P3" s="23"/>
      <c r="Q3" s="8">
        <v>1</v>
      </c>
      <c r="R3" s="9">
        <v>1</v>
      </c>
      <c r="S3" s="9">
        <f>$U$3*$I$19</f>
        <v>0</v>
      </c>
      <c r="T3" s="12">
        <f>$I$19*Q3*$U3</f>
        <v>0</v>
      </c>
      <c r="U3" s="23"/>
      <c r="V3" s="8">
        <v>0</v>
      </c>
      <c r="W3" s="9">
        <v>1</v>
      </c>
      <c r="X3" s="9">
        <f>$Z3*$I$19</f>
        <v>0</v>
      </c>
      <c r="Y3" s="12">
        <f>$I$19*V3*$Z$3</f>
        <v>0</v>
      </c>
      <c r="Z3" s="23"/>
    </row>
    <row r="4" spans="1:26" x14ac:dyDescent="0.3">
      <c r="A4" s="100"/>
      <c r="B4" s="8">
        <v>1.3333333333333333</v>
      </c>
      <c r="C4" s="9">
        <v>2</v>
      </c>
      <c r="D4" s="9">
        <v>0</v>
      </c>
      <c r="E4" s="12">
        <f>$I$19*B4*$F$4</f>
        <v>0</v>
      </c>
      <c r="F4" s="71"/>
      <c r="G4" s="70">
        <v>1</v>
      </c>
      <c r="H4" s="9">
        <v>2</v>
      </c>
      <c r="I4" s="12">
        <v>0</v>
      </c>
      <c r="J4" s="12">
        <f t="shared" ref="J4:J14" si="0">$I$19*G4*$K4</f>
        <v>0</v>
      </c>
      <c r="K4" s="23"/>
      <c r="L4" s="8">
        <v>1</v>
      </c>
      <c r="M4" s="9">
        <v>2</v>
      </c>
      <c r="N4" s="9">
        <v>0</v>
      </c>
      <c r="O4" s="12">
        <f t="shared" ref="O4:O14" si="1">$I$19*L4*$P4</f>
        <v>0</v>
      </c>
      <c r="P4" s="23"/>
      <c r="Q4" s="8">
        <v>1</v>
      </c>
      <c r="R4" s="9">
        <v>2</v>
      </c>
      <c r="S4" s="9">
        <f>$U4*$I$19</f>
        <v>0</v>
      </c>
      <c r="T4" s="12">
        <f t="shared" ref="T4:T14" si="2">$I$19*Q4*$U4</f>
        <v>0</v>
      </c>
      <c r="U4" s="23"/>
      <c r="V4" s="8">
        <v>0</v>
      </c>
      <c r="W4" s="9">
        <v>2</v>
      </c>
      <c r="X4" s="9">
        <f t="shared" ref="X4:X10" si="3">$Z4*$I$19</f>
        <v>0</v>
      </c>
      <c r="Y4" s="12">
        <f>$I$19*V4*$Z$4</f>
        <v>0</v>
      </c>
      <c r="Z4" s="23"/>
    </row>
    <row r="5" spans="1:26" x14ac:dyDescent="0.3">
      <c r="A5" s="100"/>
      <c r="B5" s="8">
        <v>1.6666666666666667</v>
      </c>
      <c r="C5" s="9">
        <v>3</v>
      </c>
      <c r="D5" s="9">
        <v>0</v>
      </c>
      <c r="E5" s="12">
        <f>$I$19*B5*$F$5</f>
        <v>0</v>
      </c>
      <c r="F5" s="71"/>
      <c r="G5" s="70">
        <v>1</v>
      </c>
      <c r="H5" s="9">
        <v>3</v>
      </c>
      <c r="I5" s="12">
        <v>0</v>
      </c>
      <c r="J5" s="12">
        <f t="shared" si="0"/>
        <v>0</v>
      </c>
      <c r="K5" s="23"/>
      <c r="L5" s="8">
        <v>1</v>
      </c>
      <c r="M5" s="9">
        <v>3</v>
      </c>
      <c r="N5" s="9">
        <v>0</v>
      </c>
      <c r="O5" s="12">
        <f t="shared" si="1"/>
        <v>0</v>
      </c>
      <c r="P5" s="23"/>
      <c r="Q5" s="8">
        <v>1</v>
      </c>
      <c r="R5" s="9">
        <v>3</v>
      </c>
      <c r="S5" s="9">
        <f t="shared" ref="S5:S14" si="4">$U5*$I$19</f>
        <v>0</v>
      </c>
      <c r="T5" s="12">
        <f t="shared" si="2"/>
        <v>0</v>
      </c>
      <c r="U5" s="23"/>
      <c r="V5" s="8">
        <v>0</v>
      </c>
      <c r="W5" s="9">
        <v>3</v>
      </c>
      <c r="X5" s="9">
        <f t="shared" si="3"/>
        <v>0</v>
      </c>
      <c r="Y5" s="12">
        <f>$I$19*V5*$Z$5</f>
        <v>0</v>
      </c>
      <c r="Z5" s="23"/>
    </row>
    <row r="6" spans="1:26" x14ac:dyDescent="0.3">
      <c r="A6" s="100"/>
      <c r="B6" s="8">
        <v>1.6666666666666667</v>
      </c>
      <c r="C6" s="9">
        <v>4</v>
      </c>
      <c r="D6" s="9">
        <v>0</v>
      </c>
      <c r="E6" s="12">
        <f>$I$19*B6*$F$6</f>
        <v>0</v>
      </c>
      <c r="F6" s="71"/>
      <c r="G6" s="70">
        <v>1</v>
      </c>
      <c r="H6" s="9">
        <v>4</v>
      </c>
      <c r="I6" s="12">
        <v>0</v>
      </c>
      <c r="J6" s="12">
        <f t="shared" si="0"/>
        <v>0</v>
      </c>
      <c r="K6" s="23"/>
      <c r="L6" s="8">
        <v>1</v>
      </c>
      <c r="M6" s="9">
        <v>4</v>
      </c>
      <c r="N6" s="9">
        <v>0</v>
      </c>
      <c r="O6" s="12">
        <f t="shared" si="1"/>
        <v>0</v>
      </c>
      <c r="P6" s="23"/>
      <c r="Q6" s="8">
        <v>1</v>
      </c>
      <c r="R6" s="9">
        <v>4</v>
      </c>
      <c r="S6" s="9">
        <f t="shared" si="4"/>
        <v>0</v>
      </c>
      <c r="T6" s="12">
        <f t="shared" si="2"/>
        <v>0</v>
      </c>
      <c r="U6" s="23"/>
      <c r="V6" s="8">
        <v>0</v>
      </c>
      <c r="W6" s="9">
        <v>4</v>
      </c>
      <c r="X6" s="9">
        <f t="shared" si="3"/>
        <v>0</v>
      </c>
      <c r="Y6" s="12">
        <f>$I$19*V6*$Z$6</f>
        <v>0</v>
      </c>
      <c r="Z6" s="23"/>
    </row>
    <row r="7" spans="1:26" x14ac:dyDescent="0.3">
      <c r="A7" s="100"/>
      <c r="B7" s="8">
        <v>1.6666666666666667</v>
      </c>
      <c r="C7" s="9">
        <v>5</v>
      </c>
      <c r="D7" s="9">
        <v>0</v>
      </c>
      <c r="E7" s="12">
        <f>$I$19*B7*$F$7</f>
        <v>0</v>
      </c>
      <c r="F7" s="71"/>
      <c r="G7" s="70">
        <v>1</v>
      </c>
      <c r="H7" s="9">
        <v>5</v>
      </c>
      <c r="I7" s="12">
        <v>0</v>
      </c>
      <c r="J7" s="12">
        <f t="shared" si="0"/>
        <v>0</v>
      </c>
      <c r="K7" s="23"/>
      <c r="L7" s="8">
        <v>1</v>
      </c>
      <c r="M7" s="9">
        <v>5</v>
      </c>
      <c r="N7" s="9">
        <v>0</v>
      </c>
      <c r="O7" s="12">
        <f t="shared" si="1"/>
        <v>0</v>
      </c>
      <c r="P7" s="23"/>
      <c r="Q7" s="8">
        <v>1</v>
      </c>
      <c r="R7" s="9">
        <v>5</v>
      </c>
      <c r="S7" s="9">
        <f t="shared" si="4"/>
        <v>0</v>
      </c>
      <c r="T7" s="12">
        <f t="shared" si="2"/>
        <v>0</v>
      </c>
      <c r="U7" s="23"/>
      <c r="V7" s="8">
        <v>0</v>
      </c>
      <c r="W7" s="9">
        <v>5</v>
      </c>
      <c r="X7" s="9">
        <f t="shared" si="3"/>
        <v>0</v>
      </c>
      <c r="Y7" s="12">
        <f>$I$19*V7*$Z$7</f>
        <v>0</v>
      </c>
      <c r="Z7" s="23"/>
    </row>
    <row r="8" spans="1:26" x14ac:dyDescent="0.3">
      <c r="A8" s="100"/>
      <c r="B8" s="8">
        <v>1.6666666666666667</v>
      </c>
      <c r="C8" s="9">
        <v>6</v>
      </c>
      <c r="D8" s="9">
        <v>0</v>
      </c>
      <c r="E8" s="12">
        <f>$I$19*B8*$F$8</f>
        <v>0</v>
      </c>
      <c r="F8" s="71"/>
      <c r="G8" s="70">
        <v>1</v>
      </c>
      <c r="H8" s="9">
        <v>6</v>
      </c>
      <c r="I8" s="12">
        <v>0</v>
      </c>
      <c r="J8" s="12">
        <f t="shared" si="0"/>
        <v>0</v>
      </c>
      <c r="K8" s="23"/>
      <c r="L8" s="8">
        <v>1</v>
      </c>
      <c r="M8" s="9">
        <v>6</v>
      </c>
      <c r="N8" s="9">
        <v>0</v>
      </c>
      <c r="O8" s="12">
        <f t="shared" si="1"/>
        <v>0</v>
      </c>
      <c r="P8" s="23"/>
      <c r="Q8" s="8">
        <v>1</v>
      </c>
      <c r="R8" s="9">
        <v>6</v>
      </c>
      <c r="S8" s="9">
        <f t="shared" si="4"/>
        <v>0</v>
      </c>
      <c r="T8" s="12">
        <f t="shared" si="2"/>
        <v>0</v>
      </c>
      <c r="U8" s="23"/>
      <c r="V8" s="8">
        <v>0</v>
      </c>
      <c r="W8" s="9">
        <v>6</v>
      </c>
      <c r="X8" s="9">
        <f t="shared" si="3"/>
        <v>0</v>
      </c>
      <c r="Y8" s="12">
        <f>$I$19*V8*$Z$8</f>
        <v>0</v>
      </c>
      <c r="Z8" s="23"/>
    </row>
    <row r="9" spans="1:26" x14ac:dyDescent="0.3">
      <c r="A9" s="100"/>
      <c r="B9" s="8">
        <v>1.6666666666666667</v>
      </c>
      <c r="C9" s="9">
        <v>7</v>
      </c>
      <c r="D9" s="9">
        <v>0</v>
      </c>
      <c r="E9" s="12">
        <f>$I$19*B9*$F$9</f>
        <v>0</v>
      </c>
      <c r="F9" s="71"/>
      <c r="G9" s="70">
        <v>1</v>
      </c>
      <c r="H9" s="9">
        <v>7</v>
      </c>
      <c r="I9" s="12">
        <v>0</v>
      </c>
      <c r="J9" s="12">
        <f t="shared" si="0"/>
        <v>0</v>
      </c>
      <c r="K9" s="23"/>
      <c r="L9" s="8">
        <v>1</v>
      </c>
      <c r="M9" s="9">
        <v>7</v>
      </c>
      <c r="N9" s="9">
        <v>0</v>
      </c>
      <c r="O9" s="12">
        <f t="shared" si="1"/>
        <v>0</v>
      </c>
      <c r="P9" s="23"/>
      <c r="Q9" s="8">
        <v>1</v>
      </c>
      <c r="R9" s="9">
        <v>7</v>
      </c>
      <c r="S9" s="9">
        <f t="shared" si="4"/>
        <v>0</v>
      </c>
      <c r="T9" s="12">
        <f t="shared" si="2"/>
        <v>0</v>
      </c>
      <c r="U9" s="23"/>
      <c r="V9" s="8">
        <v>0</v>
      </c>
      <c r="W9" s="9">
        <v>7</v>
      </c>
      <c r="X9" s="9">
        <f t="shared" si="3"/>
        <v>0</v>
      </c>
      <c r="Y9" s="12">
        <f>$I$19*V9*$Z$9</f>
        <v>0</v>
      </c>
      <c r="Z9" s="23"/>
    </row>
    <row r="10" spans="1:26" x14ac:dyDescent="0.3">
      <c r="A10" s="100"/>
      <c r="B10" s="8">
        <v>1.6666666666666667</v>
      </c>
      <c r="C10" s="9">
        <v>8</v>
      </c>
      <c r="D10" s="9">
        <v>0</v>
      </c>
      <c r="E10" s="12">
        <f>$I$19*B10*$F$10</f>
        <v>0</v>
      </c>
      <c r="F10" s="71"/>
      <c r="G10" s="70">
        <v>1</v>
      </c>
      <c r="H10" s="9">
        <v>8</v>
      </c>
      <c r="I10" s="12">
        <v>0</v>
      </c>
      <c r="J10" s="12">
        <f t="shared" si="0"/>
        <v>0</v>
      </c>
      <c r="K10" s="23"/>
      <c r="L10" s="8">
        <v>1</v>
      </c>
      <c r="M10" s="9">
        <v>8</v>
      </c>
      <c r="N10" s="9">
        <v>0</v>
      </c>
      <c r="O10" s="12">
        <f t="shared" si="1"/>
        <v>0</v>
      </c>
      <c r="P10" s="23"/>
      <c r="Q10" s="8">
        <v>1</v>
      </c>
      <c r="R10" s="9">
        <v>8</v>
      </c>
      <c r="S10" s="9">
        <f t="shared" si="4"/>
        <v>0</v>
      </c>
      <c r="T10" s="12">
        <f t="shared" si="2"/>
        <v>0</v>
      </c>
      <c r="U10" s="23"/>
      <c r="V10" s="8">
        <v>0</v>
      </c>
      <c r="W10" s="9">
        <v>8</v>
      </c>
      <c r="X10" s="9">
        <f t="shared" si="3"/>
        <v>0</v>
      </c>
      <c r="Y10" s="12">
        <f>$I$19*V10*$Z$10</f>
        <v>0</v>
      </c>
      <c r="Z10" s="23"/>
    </row>
    <row r="11" spans="1:26" x14ac:dyDescent="0.3">
      <c r="A11" s="98" t="s">
        <v>19</v>
      </c>
      <c r="B11" s="8">
        <v>1.6666666666666701</v>
      </c>
      <c r="C11" s="9">
        <v>9</v>
      </c>
      <c r="D11" s="9">
        <f>$F$11*$I$19</f>
        <v>0</v>
      </c>
      <c r="E11" s="12">
        <f>$I$19*B11*$F$11</f>
        <v>0</v>
      </c>
      <c r="F11" s="71"/>
      <c r="G11" s="70">
        <v>0.33333333333333331</v>
      </c>
      <c r="H11" s="9">
        <v>9</v>
      </c>
      <c r="I11" s="12">
        <f>$K11*$I$19</f>
        <v>0</v>
      </c>
      <c r="J11" s="12">
        <f t="shared" si="0"/>
        <v>0</v>
      </c>
      <c r="K11" s="23"/>
      <c r="L11" s="8">
        <v>1</v>
      </c>
      <c r="M11" s="9">
        <v>9</v>
      </c>
      <c r="N11" s="9">
        <f>P$11*$I$19</f>
        <v>0</v>
      </c>
      <c r="O11" s="12">
        <f t="shared" si="1"/>
        <v>0</v>
      </c>
      <c r="P11" s="23"/>
      <c r="Q11" s="8">
        <v>0.33333333333333331</v>
      </c>
      <c r="R11" s="9">
        <v>9</v>
      </c>
      <c r="S11" s="9">
        <f t="shared" si="4"/>
        <v>0</v>
      </c>
      <c r="T11" s="12">
        <f t="shared" si="2"/>
        <v>0</v>
      </c>
      <c r="U11" s="23"/>
      <c r="V11" s="8">
        <v>0.33333333333333331</v>
      </c>
      <c r="W11" s="9">
        <v>9</v>
      </c>
      <c r="X11" s="9">
        <f>Z11*I19</f>
        <v>0</v>
      </c>
      <c r="Y11" s="12">
        <f>$I$19*V11*$Z$11</f>
        <v>0</v>
      </c>
      <c r="Z11" s="23"/>
    </row>
    <row r="12" spans="1:26" x14ac:dyDescent="0.3">
      <c r="A12" s="98"/>
      <c r="B12" s="8">
        <v>1.6666666666666701</v>
      </c>
      <c r="C12" s="9">
        <v>10</v>
      </c>
      <c r="D12" s="9">
        <f>$F$12*$I$19</f>
        <v>0</v>
      </c>
      <c r="E12" s="12">
        <f>$I$19*B12*$F$12</f>
        <v>0</v>
      </c>
      <c r="F12" s="71"/>
      <c r="G12" s="70">
        <v>0.33333333333333331</v>
      </c>
      <c r="H12" s="9">
        <v>10</v>
      </c>
      <c r="I12" s="12">
        <f t="shared" ref="I12:I14" si="5">$K12*$I$19</f>
        <v>0</v>
      </c>
      <c r="J12" s="12">
        <f t="shared" si="0"/>
        <v>0</v>
      </c>
      <c r="K12" s="23"/>
      <c r="L12" s="8">
        <v>1</v>
      </c>
      <c r="M12" s="9">
        <v>10</v>
      </c>
      <c r="N12" s="9">
        <f>P$12*$I$19</f>
        <v>0</v>
      </c>
      <c r="O12" s="12">
        <f t="shared" si="1"/>
        <v>0</v>
      </c>
      <c r="P12" s="23"/>
      <c r="Q12" s="8">
        <v>0.33333333333333331</v>
      </c>
      <c r="R12" s="9">
        <v>10</v>
      </c>
      <c r="S12" s="9">
        <f t="shared" si="4"/>
        <v>0</v>
      </c>
      <c r="T12" s="12">
        <f t="shared" si="2"/>
        <v>0</v>
      </c>
      <c r="U12" s="23"/>
      <c r="V12" s="8">
        <v>0.33333333333333331</v>
      </c>
      <c r="W12" s="9">
        <v>10</v>
      </c>
      <c r="X12" s="9">
        <f>Z12*I19</f>
        <v>0</v>
      </c>
      <c r="Y12" s="12">
        <f>$I$19*V12*$Z$12</f>
        <v>0</v>
      </c>
      <c r="Z12" s="23"/>
    </row>
    <row r="13" spans="1:26" x14ac:dyDescent="0.3">
      <c r="A13" s="98"/>
      <c r="B13" s="8">
        <v>1.6666666666666701</v>
      </c>
      <c r="C13" s="9">
        <v>11</v>
      </c>
      <c r="D13" s="9">
        <f>$F$13*$I$19</f>
        <v>0</v>
      </c>
      <c r="E13" s="12">
        <f>$I$19*B13*$F$13</f>
        <v>0</v>
      </c>
      <c r="F13" s="71"/>
      <c r="G13" s="70">
        <v>0.66666666666666996</v>
      </c>
      <c r="H13" s="9">
        <v>11</v>
      </c>
      <c r="I13" s="12">
        <f t="shared" si="5"/>
        <v>0</v>
      </c>
      <c r="J13" s="12">
        <f t="shared" si="0"/>
        <v>0</v>
      </c>
      <c r="K13" s="23"/>
      <c r="L13" s="8">
        <v>1</v>
      </c>
      <c r="M13" s="9">
        <v>11</v>
      </c>
      <c r="N13" s="9">
        <f>P$13*$I$19</f>
        <v>0</v>
      </c>
      <c r="O13" s="12">
        <f t="shared" si="1"/>
        <v>0</v>
      </c>
      <c r="P13" s="23"/>
      <c r="Q13" s="8">
        <v>0.66666666666666996</v>
      </c>
      <c r="R13" s="9">
        <v>11</v>
      </c>
      <c r="S13" s="9">
        <f t="shared" si="4"/>
        <v>0</v>
      </c>
      <c r="T13" s="12">
        <f t="shared" si="2"/>
        <v>0</v>
      </c>
      <c r="U13" s="23"/>
      <c r="V13" s="8">
        <v>0.66666666666666996</v>
      </c>
      <c r="W13" s="9">
        <v>11</v>
      </c>
      <c r="X13" s="9">
        <f>Z13*I19</f>
        <v>0</v>
      </c>
      <c r="Y13" s="12">
        <f>$I$19*V13*$Z$13</f>
        <v>0</v>
      </c>
      <c r="Z13" s="23"/>
    </row>
    <row r="14" spans="1:26" x14ac:dyDescent="0.3">
      <c r="A14" s="98"/>
      <c r="B14" s="8">
        <v>1.6666666666666701</v>
      </c>
      <c r="C14" s="9">
        <v>12</v>
      </c>
      <c r="D14" s="9">
        <f>$F$14*$I$19</f>
        <v>0</v>
      </c>
      <c r="E14" s="12">
        <f>$I$19*B14*$F$14</f>
        <v>0</v>
      </c>
      <c r="F14" s="71"/>
      <c r="G14" s="70">
        <v>0.66666666666666996</v>
      </c>
      <c r="H14" s="9">
        <v>12</v>
      </c>
      <c r="I14" s="12">
        <f t="shared" si="5"/>
        <v>0</v>
      </c>
      <c r="J14" s="12">
        <f t="shared" si="0"/>
        <v>0</v>
      </c>
      <c r="K14" s="23"/>
      <c r="L14" s="8">
        <v>1</v>
      </c>
      <c r="M14" s="9">
        <v>12</v>
      </c>
      <c r="N14" s="9">
        <f>P$14*$I$19</f>
        <v>0</v>
      </c>
      <c r="O14" s="12">
        <f t="shared" si="1"/>
        <v>0</v>
      </c>
      <c r="P14" s="23"/>
      <c r="Q14" s="8">
        <v>0.66666666666666996</v>
      </c>
      <c r="R14" s="9">
        <v>12</v>
      </c>
      <c r="S14" s="9">
        <f t="shared" si="4"/>
        <v>0</v>
      </c>
      <c r="T14" s="12">
        <f t="shared" si="2"/>
        <v>0</v>
      </c>
      <c r="U14" s="23"/>
      <c r="V14" s="8">
        <v>0.66666666666666996</v>
      </c>
      <c r="W14" s="9">
        <v>12</v>
      </c>
      <c r="X14" s="9">
        <f>Z14*I19</f>
        <v>0</v>
      </c>
      <c r="Y14" s="12">
        <f>$I$19*V14*$Z$14</f>
        <v>0</v>
      </c>
      <c r="Z14" s="23"/>
    </row>
    <row r="15" spans="1:26" x14ac:dyDescent="0.3">
      <c r="A15" s="98"/>
      <c r="B15" s="116" t="s">
        <v>2</v>
      </c>
      <c r="C15" s="117"/>
      <c r="D15" s="24">
        <f>SUM(D3:D14)</f>
        <v>0</v>
      </c>
      <c r="E15" s="114">
        <f>SUM(E3:E14)</f>
        <v>0</v>
      </c>
      <c r="F15" s="115"/>
      <c r="G15" s="116" t="s">
        <v>2</v>
      </c>
      <c r="H15" s="117"/>
      <c r="I15" s="24">
        <f>SUM(I3:I14)</f>
        <v>0</v>
      </c>
      <c r="J15" s="114">
        <f>SUM(J3:J14)</f>
        <v>0</v>
      </c>
      <c r="K15" s="115"/>
      <c r="L15" s="116" t="s">
        <v>2</v>
      </c>
      <c r="M15" s="117"/>
      <c r="N15" s="24">
        <f>SUM(N3:N14)</f>
        <v>0</v>
      </c>
      <c r="O15" s="114">
        <f>SUM(O3:O14)</f>
        <v>0</v>
      </c>
      <c r="P15" s="115"/>
      <c r="Q15" s="116" t="s">
        <v>2</v>
      </c>
      <c r="R15" s="117"/>
      <c r="S15" s="24">
        <f>SUM(S3:S14)</f>
        <v>0</v>
      </c>
      <c r="T15" s="114">
        <f>SUM(T3:T14)</f>
        <v>0</v>
      </c>
      <c r="U15" s="115"/>
      <c r="V15" s="116" t="s">
        <v>2</v>
      </c>
      <c r="W15" s="117"/>
      <c r="X15" s="24">
        <f>SUM(X3:X14)</f>
        <v>0</v>
      </c>
      <c r="Y15" s="114">
        <f>SUM(Y3:Y14)</f>
        <v>0</v>
      </c>
      <c r="Z15" s="115"/>
    </row>
    <row r="16" spans="1:26" ht="85.5" customHeight="1" thickBot="1" x14ac:dyDescent="0.35">
      <c r="A16" s="20" t="s">
        <v>17</v>
      </c>
      <c r="B16" s="103" t="s">
        <v>71</v>
      </c>
      <c r="C16" s="104"/>
      <c r="D16" s="104"/>
      <c r="E16" s="104"/>
      <c r="F16" s="105"/>
      <c r="G16" s="103" t="s">
        <v>35</v>
      </c>
      <c r="H16" s="104"/>
      <c r="I16" s="104"/>
      <c r="J16" s="104"/>
      <c r="K16" s="105"/>
      <c r="L16" s="103" t="s">
        <v>34</v>
      </c>
      <c r="M16" s="104"/>
      <c r="N16" s="104"/>
      <c r="O16" s="104"/>
      <c r="P16" s="105"/>
      <c r="Q16" s="103" t="s">
        <v>33</v>
      </c>
      <c r="R16" s="104"/>
      <c r="S16" s="104"/>
      <c r="T16" s="104"/>
      <c r="U16" s="105"/>
      <c r="V16" s="111"/>
      <c r="W16" s="112"/>
      <c r="X16" s="112"/>
      <c r="Y16" s="112"/>
      <c r="Z16" s="113"/>
    </row>
    <row r="19" spans="4:11" ht="18" x14ac:dyDescent="0.3">
      <c r="D19" s="101" t="s">
        <v>20</v>
      </c>
      <c r="E19" s="19">
        <v>0</v>
      </c>
      <c r="H19" s="25" t="s">
        <v>15</v>
      </c>
      <c r="I19" s="21">
        <v>140</v>
      </c>
      <c r="K19" s="18" t="s">
        <v>16</v>
      </c>
    </row>
    <row r="20" spans="4:11" ht="16.5" customHeight="1" x14ac:dyDescent="0.3">
      <c r="D20" s="102"/>
      <c r="E20" s="19">
        <v>1</v>
      </c>
    </row>
    <row r="21" spans="4:11" x14ac:dyDescent="0.3">
      <c r="D21" s="102"/>
      <c r="E21" s="19">
        <v>0.5</v>
      </c>
    </row>
  </sheetData>
  <sheetProtection algorithmName="SHA-512" hashValue="S2hR+0ATcvhTml6Yf3ZVA83OInv+qoASuhJmuhaSWhYT1sWKu1IRO7OllIYtHIT/o1Wj0feYaIk45dgIVPXJfQ==" saltValue="TzCU/8zmrU1xdEt+a8+FfA==" spinCount="100000" sheet="1" objects="1" scenarios="1"/>
  <mergeCells count="23">
    <mergeCell ref="D19:D21"/>
    <mergeCell ref="B1:F1"/>
    <mergeCell ref="G1:K1"/>
    <mergeCell ref="L1:P1"/>
    <mergeCell ref="Q1:U1"/>
    <mergeCell ref="B16:F16"/>
    <mergeCell ref="G16:K16"/>
    <mergeCell ref="L16:P16"/>
    <mergeCell ref="Q16:U16"/>
    <mergeCell ref="V1:Z1"/>
    <mergeCell ref="A11:A15"/>
    <mergeCell ref="B15:C15"/>
    <mergeCell ref="E15:F15"/>
    <mergeCell ref="A3:A10"/>
    <mergeCell ref="Y15:Z15"/>
    <mergeCell ref="G15:H15"/>
    <mergeCell ref="V16:Z16"/>
    <mergeCell ref="J15:K15"/>
    <mergeCell ref="L15:M15"/>
    <mergeCell ref="O15:P15"/>
    <mergeCell ref="Q15:R15"/>
    <mergeCell ref="T15:U15"/>
    <mergeCell ref="V15:W15"/>
  </mergeCells>
  <phoneticPr fontId="1" type="noConversion"/>
  <dataValidations count="1">
    <dataValidation type="list" allowBlank="1" showInputMessage="1" showErrorMessage="1" sqref="P3:P14 K3:K14 Z3:Z14 U3:U14 F3:F14" xr:uid="{00000000-0002-0000-0200-000000000000}">
      <formula1>$E$19:$E$21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L20"/>
  <sheetViews>
    <sheetView tabSelected="1" workbookViewId="0">
      <selection activeCell="E22" sqref="E22"/>
    </sheetView>
  </sheetViews>
  <sheetFormatPr defaultColWidth="9" defaultRowHeight="16.2" x14ac:dyDescent="0.3"/>
  <cols>
    <col min="1" max="7" width="14.88671875" style="51" customWidth="1"/>
    <col min="8" max="8" width="9" style="51"/>
    <col min="9" max="9" width="9.44140625" style="51" bestFit="1" customWidth="1"/>
    <col min="10" max="16384" width="9" style="51"/>
  </cols>
  <sheetData>
    <row r="1" spans="1:12" x14ac:dyDescent="0.3">
      <c r="A1" s="48">
        <v>1</v>
      </c>
      <c r="B1" s="49">
        <v>2</v>
      </c>
      <c r="C1" s="49">
        <v>3</v>
      </c>
      <c r="D1" s="49">
        <v>4</v>
      </c>
      <c r="E1" s="49">
        <v>5</v>
      </c>
      <c r="F1" s="49">
        <v>6</v>
      </c>
      <c r="G1" s="50">
        <v>7</v>
      </c>
    </row>
    <row r="2" spans="1:12" x14ac:dyDescent="0.3">
      <c r="A2" s="28" t="s">
        <v>39</v>
      </c>
      <c r="B2" s="29" t="s">
        <v>39</v>
      </c>
      <c r="C2" s="29" t="s">
        <v>37</v>
      </c>
      <c r="D2" s="29" t="s">
        <v>39</v>
      </c>
      <c r="E2" s="29" t="s">
        <v>39</v>
      </c>
      <c r="F2" s="29" t="s">
        <v>37</v>
      </c>
      <c r="G2" s="30" t="s">
        <v>37</v>
      </c>
    </row>
    <row r="3" spans="1:12" x14ac:dyDescent="0.3">
      <c r="A3" s="34">
        <v>4</v>
      </c>
      <c r="B3" s="35">
        <v>4</v>
      </c>
      <c r="C3" s="35">
        <v>4</v>
      </c>
      <c r="D3" s="35">
        <v>4</v>
      </c>
      <c r="E3" s="35">
        <v>4</v>
      </c>
      <c r="F3" s="35"/>
      <c r="G3" s="36"/>
      <c r="I3" s="52" t="s">
        <v>41</v>
      </c>
      <c r="J3" s="32">
        <v>30500</v>
      </c>
    </row>
    <row r="4" spans="1:12" ht="16.8" thickBot="1" x14ac:dyDescent="0.35">
      <c r="A4" s="54">
        <f>IF(A3=0,0,VLOOKUP(A2,公式!$A$2:$M$8,A3+1,FALSE)*$J$5)</f>
        <v>762.50000000000091</v>
      </c>
      <c r="B4" s="55">
        <f>IF(B3=0,0,VLOOKUP(B2,公式!$A$2:$M$8,B3+1,FALSE)*$J$5)</f>
        <v>762.50000000000091</v>
      </c>
      <c r="C4" s="55">
        <f>IF(C3=0,0,VLOOKUP(C2,公式!$A$2:$M$8,C3+1,FALSE)*$J$5)</f>
        <v>762.5</v>
      </c>
      <c r="D4" s="55">
        <f>IF(D3=0,0,VLOOKUP(D2,公式!$A$2:$M$8,D3+1,FALSE)*$J$5)</f>
        <v>762.50000000000091</v>
      </c>
      <c r="E4" s="55">
        <f>IF(E3=0,0,VLOOKUP(E2,公式!$A$2:$M$8,E3+1,FALSE)*$J$5)</f>
        <v>762.50000000000091</v>
      </c>
      <c r="F4" s="55">
        <f>IF(F3=0,0,VLOOKUP(F2,公式!$A$2:$M$8,F3+1,FALSE)*$J$5)</f>
        <v>0</v>
      </c>
      <c r="G4" s="56">
        <f>IF(G3=0,0,VLOOKUP(G2,公式!$A$2:$M$8,G3+1,FALSE)*$J$5)</f>
        <v>0</v>
      </c>
      <c r="I4" s="52" t="s">
        <v>43</v>
      </c>
      <c r="J4" s="65">
        <f>SUM(A4:G4)+SUM(A8:G8)+SUM(A12:G12)+SUM(A16:G16)+SUM(A20:C20)</f>
        <v>15250.000000000018</v>
      </c>
    </row>
    <row r="5" spans="1:12" x14ac:dyDescent="0.3">
      <c r="A5" s="48">
        <v>8</v>
      </c>
      <c r="B5" s="49">
        <v>9</v>
      </c>
      <c r="C5" s="49">
        <v>10</v>
      </c>
      <c r="D5" s="49">
        <v>11</v>
      </c>
      <c r="E5" s="49">
        <v>12</v>
      </c>
      <c r="F5" s="49">
        <v>13</v>
      </c>
      <c r="G5" s="50">
        <v>14</v>
      </c>
      <c r="I5" s="52" t="s">
        <v>42</v>
      </c>
      <c r="J5" s="65">
        <f>J3/240</f>
        <v>127.08333333333333</v>
      </c>
    </row>
    <row r="6" spans="1:12" x14ac:dyDescent="0.3">
      <c r="A6" s="28" t="s">
        <v>39</v>
      </c>
      <c r="B6" s="29" t="s">
        <v>39</v>
      </c>
      <c r="C6" s="29" t="s">
        <v>39</v>
      </c>
      <c r="D6" s="29" t="s">
        <v>39</v>
      </c>
      <c r="E6" s="29" t="s">
        <v>39</v>
      </c>
      <c r="F6" s="29" t="s">
        <v>37</v>
      </c>
      <c r="G6" s="30" t="s">
        <v>37</v>
      </c>
    </row>
    <row r="7" spans="1:12" x14ac:dyDescent="0.3">
      <c r="A7" s="37">
        <v>4</v>
      </c>
      <c r="B7" s="38">
        <v>4</v>
      </c>
      <c r="C7" s="38">
        <v>4</v>
      </c>
      <c r="D7" s="38">
        <v>4</v>
      </c>
      <c r="E7" s="38">
        <v>4</v>
      </c>
      <c r="F7" s="38"/>
      <c r="G7" s="39"/>
    </row>
    <row r="8" spans="1:12" ht="16.8" thickBot="1" x14ac:dyDescent="0.35">
      <c r="A8" s="54">
        <f>IF(A7=0,0,VLOOKUP(A6,公式!$A$2:$M$8,A7+1,FALSE)*$J$5)</f>
        <v>762.50000000000091</v>
      </c>
      <c r="B8" s="55">
        <f>IF(B7=0,0,VLOOKUP(B6,公式!$A$2:$M$8,B7+1,FALSE)*$J$5)</f>
        <v>762.50000000000091</v>
      </c>
      <c r="C8" s="55">
        <f>IF(C7=0,0,VLOOKUP(C6,公式!$A$2:$M$8,C7+1,FALSE)*$J$5)</f>
        <v>762.50000000000091</v>
      </c>
      <c r="D8" s="55">
        <f>IF(D7=0,0,VLOOKUP(D6,公式!$A$2:$M$8,D7+1,FALSE)*$J$5)</f>
        <v>762.50000000000091</v>
      </c>
      <c r="E8" s="55">
        <f>IF(E7=0,0,VLOOKUP(E6,公式!$A$2:$M$8,E7+1,FALSE)*$J$5)</f>
        <v>762.50000000000091</v>
      </c>
      <c r="F8" s="55">
        <f>IF(F7=0,0,VLOOKUP(F6,公式!$A$2:$M$8,F7+1,FALSE)*$J$5)</f>
        <v>0</v>
      </c>
      <c r="G8" s="56">
        <f>IF(G7=0,0,VLOOKUP(G6,公式!$A$2:$M$8,G7+1,FALSE)*$J$5)</f>
        <v>0</v>
      </c>
    </row>
    <row r="9" spans="1:12" x14ac:dyDescent="0.3">
      <c r="A9" s="48">
        <v>15</v>
      </c>
      <c r="B9" s="49">
        <v>16</v>
      </c>
      <c r="C9" s="49">
        <v>17</v>
      </c>
      <c r="D9" s="49">
        <v>18</v>
      </c>
      <c r="E9" s="49">
        <v>19</v>
      </c>
      <c r="F9" s="49">
        <v>20</v>
      </c>
      <c r="G9" s="50">
        <v>21</v>
      </c>
    </row>
    <row r="10" spans="1:12" ht="16.5" customHeight="1" x14ac:dyDescent="0.3">
      <c r="A10" s="28" t="s">
        <v>39</v>
      </c>
      <c r="B10" s="29" t="s">
        <v>39</v>
      </c>
      <c r="C10" s="29" t="s">
        <v>39</v>
      </c>
      <c r="D10" s="29" t="s">
        <v>39</v>
      </c>
      <c r="E10" s="29" t="s">
        <v>44</v>
      </c>
      <c r="F10" s="29" t="s">
        <v>37</v>
      </c>
      <c r="G10" s="30" t="s">
        <v>37</v>
      </c>
      <c r="I10" s="118" t="s">
        <v>68</v>
      </c>
      <c r="J10" s="118"/>
      <c r="K10" s="118"/>
      <c r="L10" s="118"/>
    </row>
    <row r="11" spans="1:12" x14ac:dyDescent="0.3">
      <c r="A11" s="31">
        <v>4</v>
      </c>
      <c r="B11" s="32">
        <v>4</v>
      </c>
      <c r="C11" s="32">
        <v>4</v>
      </c>
      <c r="D11" s="32">
        <v>4</v>
      </c>
      <c r="E11" s="32">
        <v>4</v>
      </c>
      <c r="F11" s="32"/>
      <c r="G11" s="33"/>
      <c r="I11" s="118"/>
      <c r="J11" s="118"/>
      <c r="K11" s="118"/>
      <c r="L11" s="118"/>
    </row>
    <row r="12" spans="1:12" ht="17.25" customHeight="1" thickBot="1" x14ac:dyDescent="0.35">
      <c r="A12" s="54">
        <f>IF(A11=0,0,VLOOKUP(A10,公式!$A$2:$M$8,A11+1,FALSE)*$J$5)</f>
        <v>762.50000000000091</v>
      </c>
      <c r="B12" s="55">
        <f>IF(B11=0,0,VLOOKUP(B10,公式!$A$2:$M$8,B11+1,FALSE)*$J$5)</f>
        <v>762.50000000000091</v>
      </c>
      <c r="C12" s="55">
        <f>IF(C11=0,0,VLOOKUP(C10,公式!$A$2:$M$8,C11+1,FALSE)*$J$5)</f>
        <v>762.50000000000091</v>
      </c>
      <c r="D12" s="55">
        <f>IF(D11=0,0,VLOOKUP(D10,公式!$A$2:$M$8,D11+1,FALSE)*$J$5)</f>
        <v>762.50000000000091</v>
      </c>
      <c r="E12" s="55">
        <f>IF(E11=0,0,VLOOKUP(E10,公式!$A$2:$M$8,E11+1,FALSE)*$J$5)</f>
        <v>762.50000000000091</v>
      </c>
      <c r="F12" s="55">
        <f>IF(F11=0,0,VLOOKUP(F10,公式!$A$2:$M$8,F11+1,FALSE)*$J$5)</f>
        <v>0</v>
      </c>
      <c r="G12" s="56">
        <f>IF(G11=0,0,VLOOKUP(G10,公式!$A$2:$M$8,G11+1,FALSE)*$J$5)</f>
        <v>0</v>
      </c>
      <c r="I12" s="118"/>
      <c r="J12" s="118"/>
      <c r="K12" s="118"/>
      <c r="L12" s="118"/>
    </row>
    <row r="13" spans="1:12" x14ac:dyDescent="0.3">
      <c r="A13" s="48">
        <v>22</v>
      </c>
      <c r="B13" s="49">
        <v>23</v>
      </c>
      <c r="C13" s="49">
        <v>24</v>
      </c>
      <c r="D13" s="49">
        <v>25</v>
      </c>
      <c r="E13" s="49">
        <v>26</v>
      </c>
      <c r="F13" s="49">
        <v>27</v>
      </c>
      <c r="G13" s="50">
        <v>28</v>
      </c>
      <c r="I13" s="118"/>
      <c r="J13" s="118"/>
      <c r="K13" s="118"/>
      <c r="L13" s="118"/>
    </row>
    <row r="14" spans="1:12" x14ac:dyDescent="0.3">
      <c r="A14" s="28" t="s">
        <v>39</v>
      </c>
      <c r="B14" s="29" t="s">
        <v>39</v>
      </c>
      <c r="C14" s="29" t="s">
        <v>39</v>
      </c>
      <c r="D14" s="29" t="s">
        <v>39</v>
      </c>
      <c r="E14" s="29" t="s">
        <v>39</v>
      </c>
      <c r="F14" s="29" t="s">
        <v>37</v>
      </c>
      <c r="G14" s="30" t="s">
        <v>37</v>
      </c>
      <c r="I14" s="118"/>
      <c r="J14" s="118"/>
      <c r="K14" s="118"/>
      <c r="L14" s="118"/>
    </row>
    <row r="15" spans="1:12" x14ac:dyDescent="0.3">
      <c r="A15" s="40">
        <v>4</v>
      </c>
      <c r="B15" s="41">
        <v>4</v>
      </c>
      <c r="C15" s="41">
        <v>4</v>
      </c>
      <c r="D15" s="41">
        <v>4</v>
      </c>
      <c r="E15" s="41">
        <v>4</v>
      </c>
      <c r="F15" s="41"/>
      <c r="G15" s="42"/>
    </row>
    <row r="16" spans="1:12" ht="16.8" thickBot="1" x14ac:dyDescent="0.35">
      <c r="A16" s="54">
        <f>IF(A15=0,0,VLOOKUP(A14,公式!$A$2:$M$8,A15+1,FALSE)*$J$5)</f>
        <v>762.50000000000091</v>
      </c>
      <c r="B16" s="55">
        <f>IF(B15=0,0,VLOOKUP(B14,公式!$A$2:$M$8,B15+1,FALSE)*$J$5)</f>
        <v>762.50000000000091</v>
      </c>
      <c r="C16" s="55">
        <f>IF(C15=0,0,VLOOKUP(C14,公式!$A$2:$M$8,C15+1,FALSE)*$J$5)</f>
        <v>762.50000000000091</v>
      </c>
      <c r="D16" s="55">
        <f>IF(D15=0,0,VLOOKUP(D14,公式!$A$2:$M$8,D15+1,FALSE)*$J$5)</f>
        <v>762.50000000000091</v>
      </c>
      <c r="E16" s="55">
        <f>IF(E15=0,0,VLOOKUP(E14,公式!$A$2:$M$8,E15+1,FALSE)*$J$5)</f>
        <v>762.50000000000091</v>
      </c>
      <c r="F16" s="55">
        <f>IF(F15=0,0,VLOOKUP(F14,公式!$A$2:$M$8,F15+1,FALSE)*$J$5)</f>
        <v>0</v>
      </c>
      <c r="G16" s="56">
        <f>IF(G15=0,0,VLOOKUP(G14,公式!$A$2:$M$8,G15+1,FALSE)*$J$5)</f>
        <v>0</v>
      </c>
    </row>
    <row r="17" spans="1:7" x14ac:dyDescent="0.3">
      <c r="A17" s="48">
        <v>29</v>
      </c>
      <c r="B17" s="49">
        <v>30</v>
      </c>
      <c r="C17" s="50">
        <v>31</v>
      </c>
      <c r="D17" s="59"/>
      <c r="E17" s="60"/>
      <c r="F17" s="60"/>
      <c r="G17" s="61"/>
    </row>
    <row r="18" spans="1:7" x14ac:dyDescent="0.3">
      <c r="A18" s="31" t="s">
        <v>37</v>
      </c>
      <c r="B18" s="32" t="s">
        <v>37</v>
      </c>
      <c r="C18" s="33"/>
      <c r="D18" s="57"/>
      <c r="E18" s="53"/>
      <c r="F18" s="53"/>
      <c r="G18" s="58"/>
    </row>
    <row r="19" spans="1:7" x14ac:dyDescent="0.3">
      <c r="A19" s="40"/>
      <c r="B19" s="41"/>
      <c r="C19" s="42"/>
      <c r="D19" s="57"/>
      <c r="E19" s="53"/>
      <c r="F19" s="53"/>
      <c r="G19" s="58"/>
    </row>
    <row r="20" spans="1:7" ht="16.8" thickBot="1" x14ac:dyDescent="0.35">
      <c r="A20" s="54">
        <f>IF(A19=0,0,VLOOKUP(A18,公式!$A$2:$M$8,A19+1,FALSE)*$J$5)</f>
        <v>0</v>
      </c>
      <c r="B20" s="55">
        <f>IF(B19=0,0,VLOOKUP(B18,公式!$A$2:$M$8,B19+1,FALSE)*$J$5)</f>
        <v>0</v>
      </c>
      <c r="C20" s="56">
        <f>IF(C19=0,0,VLOOKUP(C18,公式!$A$2:$M$8,C19+1,FALSE)*$J$5)</f>
        <v>0</v>
      </c>
      <c r="D20" s="62"/>
      <c r="E20" s="63"/>
      <c r="F20" s="63"/>
      <c r="G20" s="64"/>
    </row>
  </sheetData>
  <sheetProtection password="C621" sheet="1" objects="1" scenarios="1"/>
  <mergeCells count="1">
    <mergeCell ref="I10:L14"/>
  </mergeCells>
  <phoneticPr fontId="1" type="noConversion"/>
  <dataValidations count="1">
    <dataValidation type="list" allowBlank="1" showInputMessage="1" showErrorMessage="1" sqref="A2:G2 A18:C18 A6:G6 A10:G10 A14:G14" xr:uid="{00000000-0002-0000-0300-000000000000}">
      <formula1>出勤類別</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O15"/>
  <sheetViews>
    <sheetView workbookViewId="0">
      <selection activeCell="F21" sqref="F21"/>
    </sheetView>
  </sheetViews>
  <sheetFormatPr defaultColWidth="6.88671875" defaultRowHeight="22.5" customHeight="1" x14ac:dyDescent="0.3"/>
  <cols>
    <col min="1" max="1" width="19.21875" style="3" customWidth="1"/>
    <col min="2" max="2" width="7.6640625" style="3" bestFit="1" customWidth="1"/>
    <col min="3" max="5" width="6.88671875" style="3"/>
    <col min="6" max="7" width="7.77734375" style="3" bestFit="1" customWidth="1"/>
    <col min="8" max="13" width="7.6640625" style="3" bestFit="1" customWidth="1"/>
    <col min="14" max="14" width="6.88671875" style="3"/>
    <col min="15" max="15" width="16.33203125" style="3" customWidth="1"/>
    <col min="16" max="16384" width="6.88671875" style="3"/>
  </cols>
  <sheetData>
    <row r="1" spans="1:15" ht="22.5" customHeight="1" x14ac:dyDescent="0.3">
      <c r="B1" s="15">
        <v>1</v>
      </c>
      <c r="C1" s="15">
        <v>2</v>
      </c>
      <c r="D1" s="15">
        <v>3</v>
      </c>
      <c r="E1" s="15">
        <v>4</v>
      </c>
      <c r="F1" s="15">
        <v>5</v>
      </c>
      <c r="G1" s="15">
        <v>6</v>
      </c>
      <c r="H1" s="15">
        <v>7</v>
      </c>
      <c r="I1" s="15">
        <v>8</v>
      </c>
      <c r="J1" s="15">
        <v>9</v>
      </c>
      <c r="K1" s="15">
        <v>10</v>
      </c>
      <c r="L1" s="15">
        <v>11</v>
      </c>
      <c r="M1" s="15">
        <v>12</v>
      </c>
    </row>
    <row r="2" spans="1:15" ht="22.5" customHeight="1" x14ac:dyDescent="0.3">
      <c r="A2" s="27" t="str">
        <f t="shared" ref="A2:A3" si="0">O3</f>
        <v>工作日</v>
      </c>
      <c r="B2" s="44">
        <f>SUM(B11)</f>
        <v>1.3333333333333333</v>
      </c>
      <c r="C2" s="44">
        <f>SUM(B11:C11)</f>
        <v>2.6666666666666665</v>
      </c>
      <c r="D2" s="44">
        <f>SUM(B11:D11)</f>
        <v>4.3333333333333366</v>
      </c>
      <c r="E2" s="44">
        <f>SUM(B11:E11)</f>
        <v>6.0000000000000071</v>
      </c>
      <c r="F2" s="44">
        <f>SUM(B11:F11)</f>
        <v>7.6666666666666767</v>
      </c>
      <c r="G2" s="44">
        <f>SUM(B11:G11)</f>
        <v>9.3333333333333464</v>
      </c>
      <c r="H2" s="44">
        <f>SUM(C11:H11)</f>
        <v>9.6666666666666821</v>
      </c>
      <c r="I2" s="44">
        <f>SUM(B11:I11)</f>
        <v>12.666666666666686</v>
      </c>
      <c r="J2" s="44">
        <f>SUM(B11:J11)</f>
        <v>14.333333333333355</v>
      </c>
      <c r="K2" s="44">
        <f>SUM(B11:K11)</f>
        <v>16.000000000000025</v>
      </c>
      <c r="L2" s="44">
        <f>SUM(B11:L11)</f>
        <v>17.666666666666696</v>
      </c>
      <c r="M2" s="44">
        <f>SUM(B11:M11)</f>
        <v>19.333333333333368</v>
      </c>
      <c r="O2" s="27"/>
    </row>
    <row r="3" spans="1:15" ht="22.5" customHeight="1" x14ac:dyDescent="0.3">
      <c r="A3" s="27" t="str">
        <f t="shared" si="0"/>
        <v>休息日</v>
      </c>
      <c r="B3" s="44">
        <f>SUM(B12)</f>
        <v>1.3333333333333333</v>
      </c>
      <c r="C3" s="44">
        <f>SUM(B12:C12)</f>
        <v>2.6666666666666665</v>
      </c>
      <c r="D3" s="44">
        <f>SUM(B12:D12)</f>
        <v>4.333333333333333</v>
      </c>
      <c r="E3" s="44">
        <f>SUM(B12:E12)</f>
        <v>6</v>
      </c>
      <c r="F3" s="44">
        <f>SUM(A12:F12)</f>
        <v>7.666666666666667</v>
      </c>
      <c r="G3" s="44">
        <f>SUM(B12:G12)</f>
        <v>9.3333333333333339</v>
      </c>
      <c r="H3" s="44">
        <f>SUM(B12:H12)</f>
        <v>11</v>
      </c>
      <c r="I3" s="44">
        <f>SUM(B12:I12)</f>
        <v>12.66666666666667</v>
      </c>
      <c r="J3" s="44">
        <f>SUM(B12:J12)</f>
        <v>15.333333333333339</v>
      </c>
      <c r="K3" s="44">
        <f>SUM(B12:K12)</f>
        <v>18.000000000000011</v>
      </c>
      <c r="L3" s="44">
        <f>SUM(B12:L12)</f>
        <v>20.666666666666682</v>
      </c>
      <c r="M3" s="44">
        <f>SUM(B12:M12)</f>
        <v>23.333333333333353</v>
      </c>
      <c r="O3" s="27" t="s">
        <v>40</v>
      </c>
    </row>
    <row r="4" spans="1:15" ht="22.5" customHeight="1" x14ac:dyDescent="0.3">
      <c r="A4" s="27" t="str">
        <f>O5</f>
        <v>例假日-非法出勤</v>
      </c>
      <c r="B4" s="44">
        <f>SUM(B13:I13)</f>
        <v>8</v>
      </c>
      <c r="C4" s="44">
        <f>SUM(B13:I13)</f>
        <v>8</v>
      </c>
      <c r="D4" s="44">
        <f>SUM(B13:I13)</f>
        <v>8</v>
      </c>
      <c r="E4" s="44">
        <f>SUM(B13:I13)</f>
        <v>8</v>
      </c>
      <c r="F4" s="44">
        <f>SUM(B13:I13)</f>
        <v>8</v>
      </c>
      <c r="G4" s="44">
        <f>SUM(B13:I13)</f>
        <v>8</v>
      </c>
      <c r="H4" s="44">
        <f>SUM(B13:I13)</f>
        <v>8</v>
      </c>
      <c r="I4" s="44">
        <f>SUM(B13:I13)</f>
        <v>8</v>
      </c>
      <c r="J4" s="44">
        <f>SUM(B13:J13)</f>
        <v>9.3333333333333339</v>
      </c>
      <c r="K4" s="44">
        <f>SUM(B13:K13)</f>
        <v>10.666666666666668</v>
      </c>
      <c r="L4" s="44">
        <f>SUM(B13:L13)</f>
        <v>12.333333333333337</v>
      </c>
      <c r="M4" s="44">
        <f>SUM(B13:M13)</f>
        <v>14.000000000000007</v>
      </c>
      <c r="O4" s="27" t="s">
        <v>37</v>
      </c>
    </row>
    <row r="5" spans="1:15" ht="22.5" customHeight="1" x14ac:dyDescent="0.3">
      <c r="A5" s="27" t="str">
        <f>O6</f>
        <v>例假日-合法出勤</v>
      </c>
      <c r="B5" s="44">
        <f>SUM(B14:I14)</f>
        <v>8</v>
      </c>
      <c r="C5" s="44">
        <f>SUM(B14:I14)</f>
        <v>8</v>
      </c>
      <c r="D5" s="44">
        <f>SUM(B14:I14)</f>
        <v>8</v>
      </c>
      <c r="E5" s="44">
        <f>SUM(B14:I14)</f>
        <v>8</v>
      </c>
      <c r="F5" s="44">
        <f>SUM(B14:I14)</f>
        <v>8</v>
      </c>
      <c r="G5" s="44">
        <f>SUM(B14:I14)</f>
        <v>8</v>
      </c>
      <c r="H5" s="44">
        <f>SUM(B14:I14)</f>
        <v>8</v>
      </c>
      <c r="I5" s="44">
        <f>SUM(B14:I14)</f>
        <v>8</v>
      </c>
      <c r="J5" s="44">
        <f>SUM(B14:J14)</f>
        <v>10</v>
      </c>
      <c r="K5" s="44">
        <f>SUM(B14:K14)</f>
        <v>12</v>
      </c>
      <c r="L5" s="44">
        <f>SUM(B14:L14)</f>
        <v>14</v>
      </c>
      <c r="M5" s="44">
        <f>SUM(B14:M14)</f>
        <v>16</v>
      </c>
      <c r="O5" s="27" t="s">
        <v>47</v>
      </c>
    </row>
    <row r="6" spans="1:15" ht="22.5" customHeight="1" x14ac:dyDescent="0.3">
      <c r="A6" s="27" t="s">
        <v>38</v>
      </c>
      <c r="B6" s="44">
        <f>SUM(B15:I15)</f>
        <v>8</v>
      </c>
      <c r="C6" s="44">
        <f>SUM(B15:I15)</f>
        <v>8</v>
      </c>
      <c r="D6" s="44">
        <f>SUM(B15:I15)</f>
        <v>8</v>
      </c>
      <c r="E6" s="44">
        <f>SUM(B15:I15)</f>
        <v>8</v>
      </c>
      <c r="F6" s="44">
        <f>SUM(B15:I15)</f>
        <v>8</v>
      </c>
      <c r="G6" s="44">
        <f>SUM(B15:I15)</f>
        <v>8</v>
      </c>
      <c r="H6" s="44">
        <f>SUM(B15:I15)</f>
        <v>8</v>
      </c>
      <c r="I6" s="44">
        <f>SUM(B15:I15)</f>
        <v>8</v>
      </c>
      <c r="J6" s="44">
        <f>SUM(B15:J15)</f>
        <v>9.3333333333333339</v>
      </c>
      <c r="K6" s="44">
        <f>SUM(B15:K15)</f>
        <v>10.666666666666668</v>
      </c>
      <c r="L6" s="44">
        <f>SUM(B15:L15)</f>
        <v>12.333333333333337</v>
      </c>
      <c r="M6" s="44">
        <f>SUM(B15:M15)</f>
        <v>14.000000000000007</v>
      </c>
      <c r="O6" s="27" t="s">
        <v>48</v>
      </c>
    </row>
    <row r="7" spans="1:15" ht="22.5" customHeight="1" x14ac:dyDescent="0.3">
      <c r="A7" s="27">
        <f>O8</f>
        <v>0</v>
      </c>
      <c r="B7" s="44"/>
      <c r="C7" s="44"/>
      <c r="D7" s="44"/>
      <c r="E7" s="44"/>
      <c r="F7" s="44"/>
      <c r="G7" s="44"/>
      <c r="H7" s="44"/>
      <c r="I7" s="44"/>
      <c r="J7" s="44"/>
      <c r="K7" s="44"/>
      <c r="L7" s="44"/>
      <c r="M7" s="44"/>
      <c r="O7" s="27" t="s">
        <v>38</v>
      </c>
    </row>
    <row r="8" spans="1:15" ht="22.5" customHeight="1" x14ac:dyDescent="0.3">
      <c r="A8" s="27">
        <f>O9</f>
        <v>0</v>
      </c>
      <c r="B8" s="44"/>
      <c r="C8" s="44"/>
      <c r="D8" s="44"/>
      <c r="E8" s="44"/>
      <c r="F8" s="44"/>
      <c r="G8" s="44"/>
      <c r="H8" s="44"/>
      <c r="I8" s="44"/>
      <c r="J8" s="44"/>
      <c r="K8" s="44"/>
      <c r="L8" s="44"/>
      <c r="M8" s="44"/>
      <c r="O8" s="27"/>
    </row>
    <row r="9" spans="1:15" ht="22.5" customHeight="1" x14ac:dyDescent="0.3">
      <c r="O9" s="27"/>
    </row>
    <row r="11" spans="1:15" ht="22.5" customHeight="1" x14ac:dyDescent="0.3">
      <c r="A11" s="27" t="s">
        <v>40</v>
      </c>
      <c r="B11" s="8">
        <v>1.3333333333333333</v>
      </c>
      <c r="C11" s="8">
        <v>1.3333333333333333</v>
      </c>
      <c r="D11" s="8">
        <v>1.6666666666666701</v>
      </c>
      <c r="E11" s="8">
        <v>1.6666666666666701</v>
      </c>
      <c r="F11" s="8">
        <v>1.6666666666666701</v>
      </c>
      <c r="G11" s="8">
        <v>1.6666666666666701</v>
      </c>
      <c r="H11" s="8">
        <v>1.6666666666666701</v>
      </c>
      <c r="I11" s="8">
        <v>1.6666666666666701</v>
      </c>
      <c r="J11" s="8">
        <v>1.6666666666666701</v>
      </c>
      <c r="K11" s="8">
        <v>1.6666666666666701</v>
      </c>
      <c r="L11" s="8">
        <v>1.6666666666666701</v>
      </c>
      <c r="M11" s="8">
        <v>1.6666666666666701</v>
      </c>
      <c r="O11" s="43"/>
    </row>
    <row r="12" spans="1:15" ht="22.5" customHeight="1" x14ac:dyDescent="0.3">
      <c r="A12" s="27" t="s">
        <v>37</v>
      </c>
      <c r="B12" s="8">
        <v>1.3333333333333333</v>
      </c>
      <c r="C12" s="8">
        <v>1.3333333333333333</v>
      </c>
      <c r="D12" s="8">
        <v>1.6666666666666667</v>
      </c>
      <c r="E12" s="8">
        <v>1.6666666666666667</v>
      </c>
      <c r="F12" s="8">
        <v>1.6666666666666667</v>
      </c>
      <c r="G12" s="8">
        <v>1.6666666666666667</v>
      </c>
      <c r="H12" s="8">
        <v>1.6666666666666667</v>
      </c>
      <c r="I12" s="8">
        <v>1.6666666666666701</v>
      </c>
      <c r="J12" s="8">
        <v>2.6666666666666701</v>
      </c>
      <c r="K12" s="8">
        <v>2.6666666666666701</v>
      </c>
      <c r="L12" s="8">
        <v>2.6666666666666701</v>
      </c>
      <c r="M12" s="8">
        <v>2.6666666666666701</v>
      </c>
    </row>
    <row r="13" spans="1:15" ht="22.5" customHeight="1" x14ac:dyDescent="0.3">
      <c r="A13" s="27" t="s">
        <v>46</v>
      </c>
      <c r="B13" s="8">
        <v>1</v>
      </c>
      <c r="C13" s="8">
        <v>1</v>
      </c>
      <c r="D13" s="8">
        <v>1</v>
      </c>
      <c r="E13" s="8">
        <v>1</v>
      </c>
      <c r="F13" s="8">
        <v>1</v>
      </c>
      <c r="G13" s="8">
        <v>1</v>
      </c>
      <c r="H13" s="8">
        <v>1</v>
      </c>
      <c r="I13" s="8">
        <v>1</v>
      </c>
      <c r="J13" s="8">
        <v>1.3333333333333333</v>
      </c>
      <c r="K13" s="8">
        <v>1.3333333333333333</v>
      </c>
      <c r="L13" s="8">
        <v>1.6666666666666701</v>
      </c>
      <c r="M13" s="8">
        <v>1.6666666666666701</v>
      </c>
    </row>
    <row r="14" spans="1:15" ht="22.5" customHeight="1" x14ac:dyDescent="0.3">
      <c r="A14" s="27" t="s">
        <v>45</v>
      </c>
      <c r="B14" s="8">
        <v>1</v>
      </c>
      <c r="C14" s="8">
        <v>1</v>
      </c>
      <c r="D14" s="8">
        <v>1</v>
      </c>
      <c r="E14" s="8">
        <v>1</v>
      </c>
      <c r="F14" s="8">
        <v>1</v>
      </c>
      <c r="G14" s="8">
        <v>1</v>
      </c>
      <c r="H14" s="8">
        <v>1</v>
      </c>
      <c r="I14" s="8">
        <v>1</v>
      </c>
      <c r="J14" s="8">
        <v>2</v>
      </c>
      <c r="K14" s="8">
        <v>2</v>
      </c>
      <c r="L14" s="8">
        <v>2</v>
      </c>
      <c r="M14" s="8">
        <v>2</v>
      </c>
    </row>
    <row r="15" spans="1:15" ht="22.5" customHeight="1" x14ac:dyDescent="0.3">
      <c r="A15" s="27" t="s">
        <v>38</v>
      </c>
      <c r="B15" s="8">
        <v>1</v>
      </c>
      <c r="C15" s="8">
        <v>1</v>
      </c>
      <c r="D15" s="8">
        <v>1</v>
      </c>
      <c r="E15" s="8">
        <v>1</v>
      </c>
      <c r="F15" s="8">
        <v>1</v>
      </c>
      <c r="G15" s="8">
        <v>1</v>
      </c>
      <c r="H15" s="8">
        <v>1</v>
      </c>
      <c r="I15" s="8">
        <v>1</v>
      </c>
      <c r="J15" s="8">
        <v>1.3333333333333333</v>
      </c>
      <c r="K15" s="8">
        <v>1.3333333333333333</v>
      </c>
      <c r="L15" s="8">
        <v>1.6666666666666701</v>
      </c>
      <c r="M15" s="8">
        <v>1.6666666666666701</v>
      </c>
    </row>
  </sheetData>
  <sheetProtection password="C621" sheet="1" objects="1" scenarios="1"/>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1</vt:i4>
      </vt:variant>
    </vt:vector>
  </HeadingPairs>
  <TitlesOfParts>
    <vt:vector size="6" baseType="lpstr">
      <vt:lpstr>說明頁</vt:lpstr>
      <vt:lpstr>月薪制加班費計算</vt:lpstr>
      <vt:lpstr>部分工時制加班費計算</vt:lpstr>
      <vt:lpstr>行事曆版</vt:lpstr>
      <vt:lpstr>公式</vt:lpstr>
      <vt:lpstr>出勤類別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2020-06-03T10:06:23Z</dcterms:modified>
</cp:coreProperties>
</file>